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ponsabilidad_Patrimonial\ESTADISTICAS RESP. PATRIM\2025\"/>
    </mc:Choice>
  </mc:AlternateContent>
  <xr:revisionPtr revIDLastSave="0" documentId="13_ncr:1_{BAAC085F-E6A8-469F-9EEC-377065E6CF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iciados y resueltos " sheetId="10" r:id="rId1"/>
    <sheet name="Iniciados por año" sheetId="8" r:id="rId2"/>
    <sheet name="Resueltos por año" sheetId="12" r:id="rId3"/>
    <sheet name="Importe pagado " sheetId="11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1" l="1"/>
  <c r="D32" i="11"/>
  <c r="C33" i="11"/>
  <c r="B33" i="11"/>
  <c r="G37" i="12"/>
  <c r="H37" i="12"/>
  <c r="I37" i="12"/>
  <c r="E37" i="12"/>
  <c r="F36" i="12"/>
  <c r="C37" i="12"/>
  <c r="D36" i="12"/>
  <c r="B37" i="12"/>
  <c r="E33" i="8"/>
  <c r="F35" i="10"/>
  <c r="F34" i="10"/>
  <c r="D35" i="10"/>
  <c r="D34" i="10"/>
  <c r="E36" i="10"/>
  <c r="C36" i="10"/>
  <c r="B36" i="10"/>
  <c r="D33" i="8"/>
  <c r="C33" i="8"/>
  <c r="B33" i="8"/>
  <c r="F35" i="12" l="1"/>
  <c r="D35" i="12"/>
  <c r="D33" i="10"/>
  <c r="D31" i="11"/>
  <c r="D34" i="12"/>
  <c r="F34" i="12"/>
  <c r="F33" i="12"/>
  <c r="D33" i="12"/>
  <c r="F32" i="12"/>
  <c r="D32" i="12"/>
  <c r="F31" i="12"/>
  <c r="D31" i="12"/>
  <c r="F30" i="12"/>
  <c r="D30" i="12"/>
  <c r="F29" i="12"/>
  <c r="D29" i="12"/>
  <c r="F28" i="12"/>
  <c r="D28" i="12"/>
  <c r="F27" i="12"/>
  <c r="D27" i="12"/>
  <c r="F26" i="12"/>
  <c r="D26" i="12"/>
  <c r="B25" i="12"/>
  <c r="F25" i="12" s="1"/>
  <c r="B24" i="12"/>
  <c r="D24" i="12" s="1"/>
  <c r="E23" i="12"/>
  <c r="C23" i="12"/>
  <c r="E22" i="12"/>
  <c r="C22" i="12"/>
  <c r="E21" i="12"/>
  <c r="C21" i="12"/>
  <c r="E20" i="12"/>
  <c r="C20" i="12"/>
  <c r="E19" i="12"/>
  <c r="C19" i="12"/>
  <c r="E18" i="12"/>
  <c r="C18" i="12"/>
  <c r="E17" i="12"/>
  <c r="C17" i="12"/>
  <c r="E16" i="12"/>
  <c r="C16" i="12"/>
  <c r="E15" i="12"/>
  <c r="C15" i="12"/>
  <c r="E14" i="12"/>
  <c r="C14" i="12"/>
  <c r="E13" i="12"/>
  <c r="C13" i="12"/>
  <c r="E12" i="12"/>
  <c r="C12" i="12"/>
  <c r="E11" i="12"/>
  <c r="C11" i="12"/>
  <c r="B14" i="12" l="1"/>
  <c r="F14" i="12" s="1"/>
  <c r="B18" i="12"/>
  <c r="F18" i="12" s="1"/>
  <c r="B22" i="12"/>
  <c r="F22" i="12" s="1"/>
  <c r="F24" i="12"/>
  <c r="D14" i="12"/>
  <c r="D18" i="12"/>
  <c r="D19" i="12"/>
  <c r="B11" i="12"/>
  <c r="B15" i="12"/>
  <c r="D15" i="12" s="1"/>
  <c r="B19" i="12"/>
  <c r="F19" i="12" s="1"/>
  <c r="B23" i="12"/>
  <c r="F23" i="12" s="1"/>
  <c r="B12" i="12"/>
  <c r="D12" i="12" s="1"/>
  <c r="B16" i="12"/>
  <c r="D16" i="12" s="1"/>
  <c r="B20" i="12"/>
  <c r="D20" i="12" s="1"/>
  <c r="D25" i="12"/>
  <c r="F11" i="12"/>
  <c r="B13" i="12"/>
  <c r="F13" i="12" s="1"/>
  <c r="B17" i="12"/>
  <c r="D17" i="12" s="1"/>
  <c r="B21" i="12"/>
  <c r="D21" i="12" s="1"/>
  <c r="D22" i="12" l="1"/>
  <c r="D23" i="12"/>
  <c r="F17" i="12"/>
  <c r="F21" i="12"/>
  <c r="D13" i="12"/>
  <c r="F15" i="12"/>
  <c r="F16" i="12"/>
  <c r="F20" i="12"/>
  <c r="D11" i="12"/>
  <c r="F12" i="12"/>
  <c r="F37" i="12" l="1"/>
  <c r="D37" i="12"/>
  <c r="D7" i="11" l="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F33" i="10"/>
  <c r="D26" i="10"/>
  <c r="D25" i="10"/>
  <c r="D24" i="10"/>
  <c r="D23" i="10"/>
  <c r="G22" i="10"/>
  <c r="D22" i="10" s="1"/>
  <c r="G21" i="10"/>
  <c r="F21" i="10" s="1"/>
  <c r="G20" i="10"/>
  <c r="D20" i="10" s="1"/>
  <c r="G19" i="10"/>
  <c r="F19" i="10" s="1"/>
  <c r="G18" i="10"/>
  <c r="D18" i="10" s="1"/>
  <c r="G17" i="10"/>
  <c r="F17" i="10" s="1"/>
  <c r="G16" i="10"/>
  <c r="F16" i="10" s="1"/>
  <c r="G15" i="10"/>
  <c r="F15" i="10" s="1"/>
  <c r="G14" i="10"/>
  <c r="D14" i="10" s="1"/>
  <c r="G13" i="10"/>
  <c r="D13" i="10" s="1"/>
  <c r="G12" i="10"/>
  <c r="F12" i="10" s="1"/>
  <c r="G11" i="10"/>
  <c r="F11" i="10" s="1"/>
  <c r="G10" i="10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G36" i="10" l="1"/>
  <c r="D10" i="10"/>
  <c r="F18" i="10"/>
  <c r="F13" i="10"/>
  <c r="D12" i="10"/>
  <c r="D17" i="10"/>
  <c r="F10" i="10"/>
  <c r="F36" i="10" s="1"/>
  <c r="F22" i="10"/>
  <c r="F20" i="10"/>
  <c r="D16" i="10"/>
  <c r="D21" i="10"/>
  <c r="F14" i="10"/>
  <c r="D11" i="10"/>
  <c r="D15" i="10"/>
  <c r="D19" i="10"/>
  <c r="D36" i="10" l="1"/>
</calcChain>
</file>

<file path=xl/sharedStrings.xml><?xml version="1.0" encoding="utf-8"?>
<sst xmlns="http://schemas.openxmlformats.org/spreadsheetml/2006/main" count="43" uniqueCount="26">
  <si>
    <t>AÑO</t>
  </si>
  <si>
    <t>%</t>
  </si>
  <si>
    <t>TOTAL</t>
  </si>
  <si>
    <t>IMPORTE PAGADO ESTIMACIONES EN VÍA ADMINISTRATIVA</t>
  </si>
  <si>
    <t>IMPORTE PAGADO ESTIMACIONES EN VÍA CONTENCIOSO-ADMINISTRATIVA</t>
  </si>
  <si>
    <t>EXPEDIENTES DE RESPONSABILIDAD PATRIMONIAL ESTIMADOS EN VÍA ADMINISTRATIVA CLASIFICADOS POR CAUSAS</t>
  </si>
  <si>
    <t>Total</t>
  </si>
  <si>
    <t>TIPO DE RESOLUCIÓN</t>
  </si>
  <si>
    <t>Nº</t>
  </si>
  <si>
    <t>ESTIMATORIA</t>
  </si>
  <si>
    <t>DESESTIMATORIA</t>
  </si>
  <si>
    <t>EXPEDIENTES RESUELTOS</t>
  </si>
  <si>
    <t>RESOLUC.
ESTIMAT.</t>
  </si>
  <si>
    <t>RESOLUC.
DESESTIMAT.</t>
  </si>
  <si>
    <t>EXPEDIENTES DE RESPONSABILIDAD PATRIMONIAL INICIADOS Y RESUELTOS (*)</t>
  </si>
  <si>
    <t>(*)  EXPEDIENTES DE RESPONSABILIDAD PATRIMONIAL INICIADOS Y RESUELTOS
En la tabla  se muestra la cantidad de expedientes iniciados en cada año y los expedientes resueltos, bien sean de ese mismo año o de años anteriores, desglosados en resoluciones estimatorias y desestimatorias en números absolutos y en porcentuales</t>
  </si>
  <si>
    <t>IMPORTE PAGADO EN CONCEPTO DE RESPONSABILIDAD PATRIMONIAL(*)</t>
  </si>
  <si>
    <t>EXPEDIENTES DE RESPONSABILIDAD PATRIMONIAL INICIADOS CLASIFICADOS POR CAUSA (**)</t>
  </si>
  <si>
    <t xml:space="preserve">(**)  EXPEDIENTES DE RESPONSABILIDAD PATRIMONIAL INICIADOS CLASIFICADOS POR CAUSA
En la tabla  se muestra la cantidad de expedientes iniciados en cada año según la causa. Aparece dividido en tres columnas: funcionamiento anormal, prisión preventiva y error judicial, por ser las tres causas genéricas de responsabilidad establecidas en la LOPJ. </t>
  </si>
  <si>
    <t>(*) Desglose de las cantidades pagadas como indemnización por años y por la autoridad que las reconoce: este Ministerio o los tribunales al conocer de los recursos interpuestos contra las resoluciones del Ministerio</t>
  </si>
  <si>
    <t>EXPEDIENTES INICIADOS</t>
  </si>
  <si>
    <t>FUNCIONAMIENTO ANORMAL</t>
  </si>
  <si>
    <t xml:space="preserve">ERROR JUDICIAL </t>
  </si>
  <si>
    <t xml:space="preserve">PRISION PREVENTIVA </t>
  </si>
  <si>
    <t xml:space="preserve">EXPEDIENTES INICIADOS </t>
  </si>
  <si>
    <t xml:space="preserve">FUNCIONAMIENTO ANORMAL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</si>
</sst>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#,##0.00\ &quot;€&quot;;[Red]\-#,##0.00\ &quot;€&quot;"/>
    <numFmt numFmtId="164" formatCode="#,##0.00\ &quot;€&quot;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 applyAlignment="1">
      <alignment vertical="center"/>
    </xf>
    <xf numFmtId="0" fontId="2" fillId="6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3" fontId="2" fillId="5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/>
    </xf>
    <xf numFmtId="3" fontId="2" fillId="7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4" borderId="3" xfId="0" applyFill="1" applyBorder="1"/>
    <xf numFmtId="0" fontId="7" fillId="4" borderId="4" xfId="0" applyFont="1" applyFill="1" applyBorder="1"/>
    <xf numFmtId="0" fontId="5" fillId="4" borderId="1" xfId="0" applyFont="1" applyFill="1" applyBorder="1"/>
    <xf numFmtId="0" fontId="0" fillId="4" borderId="1" xfId="0" applyFill="1" applyBorder="1"/>
    <xf numFmtId="0" fontId="2" fillId="5" borderId="2" xfId="0" applyFont="1" applyFill="1" applyBorder="1" applyAlignment="1">
      <alignment horizontal="center"/>
    </xf>
    <xf numFmtId="0" fontId="8" fillId="0" borderId="0" xfId="0" applyFont="1"/>
    <xf numFmtId="0" fontId="2" fillId="6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3" fontId="8" fillId="0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wrapText="1"/>
    </xf>
    <xf numFmtId="8" fontId="8" fillId="2" borderId="1" xfId="0" applyNumberFormat="1" applyFont="1" applyFill="1" applyBorder="1" applyAlignment="1">
      <alignment horizontal="center" wrapText="1"/>
    </xf>
    <xf numFmtId="8" fontId="8" fillId="0" borderId="1" xfId="0" quotePrefix="1" applyNumberFormat="1" applyFont="1" applyBorder="1" applyAlignment="1">
      <alignment horizontal="center" wrapText="1"/>
    </xf>
    <xf numFmtId="4" fontId="8" fillId="0" borderId="1" xfId="0" applyNumberFormat="1" applyFont="1" applyBorder="1" applyAlignment="1">
      <alignment horizontal="center"/>
    </xf>
    <xf numFmtId="8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8" fontId="2" fillId="5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10" fontId="8" fillId="0" borderId="1" xfId="1" applyNumberFormat="1" applyFont="1" applyFill="1" applyBorder="1" applyAlignment="1">
      <alignment horizontal="center" vertical="center" wrapText="1"/>
    </xf>
    <xf numFmtId="3" fontId="8" fillId="6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10" fontId="8" fillId="3" borderId="1" xfId="0" applyNumberFormat="1" applyFont="1" applyFill="1" applyBorder="1" applyAlignment="1">
      <alignment horizontal="center" vertical="center"/>
    </xf>
    <xf numFmtId="10" fontId="2" fillId="5" borderId="1" xfId="0" applyNumberFormat="1" applyFont="1" applyFill="1" applyBorder="1" applyAlignment="1">
      <alignment horizontal="center" vertical="center"/>
    </xf>
    <xf numFmtId="8" fontId="0" fillId="0" borderId="0" xfId="0" applyNumberFormat="1"/>
    <xf numFmtId="0" fontId="0" fillId="0" borderId="0" xfId="0" applyBorder="1"/>
    <xf numFmtId="8" fontId="8" fillId="0" borderId="0" xfId="0" applyNumberFormat="1" applyFont="1" applyBorder="1" applyAlignment="1">
      <alignment horizontal="center"/>
    </xf>
    <xf numFmtId="8" fontId="0" fillId="0" borderId="0" xfId="0" applyNumberFormat="1" applyAlignment="1">
      <alignment horizontal="center" vertical="center"/>
    </xf>
    <xf numFmtId="0" fontId="2" fillId="8" borderId="2" xfId="0" applyFont="1" applyFill="1" applyBorder="1" applyAlignment="1">
      <alignment horizontal="center" vertical="center" wrapText="1"/>
    </xf>
    <xf numFmtId="3" fontId="2" fillId="8" borderId="2" xfId="0" applyNumberFormat="1" applyFont="1" applyFill="1" applyBorder="1" applyAlignment="1">
      <alignment horizontal="center" vertical="center" wrapText="1"/>
    </xf>
    <xf numFmtId="10" fontId="2" fillId="8" borderId="2" xfId="0" applyNumberFormat="1" applyFont="1" applyFill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justify" vertical="top" wrapText="1"/>
    </xf>
    <xf numFmtId="0" fontId="4" fillId="4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7"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1" defaultTableStyle="TableStyleMedium2" defaultPivotStyle="PivotStyleLight16">
    <tableStyle name="Estilo de tabla 1" pivot="0" count="0" xr9:uid="{AEFB757D-A498-4D10-B958-1E22E0A274D9}"/>
  </tableStyles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arciaser\AppData\Local\Microsoft\Windows\INetCache\Content.Outlook\N91X83HQ\ESTADISTICA%202022%20COMPL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ados y resueltos"/>
      <sheetName val="Importe pagado"/>
      <sheetName val="Resolución por año"/>
    </sheetNames>
    <sheetDataSet>
      <sheetData sheetId="0">
        <row r="12">
          <cell r="D12">
            <v>70</v>
          </cell>
          <cell r="F12">
            <v>436</v>
          </cell>
        </row>
        <row r="13">
          <cell r="D13">
            <v>84</v>
          </cell>
          <cell r="F13">
            <v>326</v>
          </cell>
        </row>
        <row r="14">
          <cell r="D14">
            <v>83</v>
          </cell>
          <cell r="F14">
            <v>411</v>
          </cell>
        </row>
        <row r="15">
          <cell r="D15">
            <v>84</v>
          </cell>
          <cell r="F15">
            <v>755</v>
          </cell>
        </row>
        <row r="16">
          <cell r="D16">
            <v>98</v>
          </cell>
          <cell r="F16">
            <v>607</v>
          </cell>
        </row>
        <row r="17">
          <cell r="D17">
            <v>80</v>
          </cell>
          <cell r="F17">
            <v>364</v>
          </cell>
        </row>
        <row r="18">
          <cell r="D18">
            <v>60</v>
          </cell>
          <cell r="F18">
            <v>406</v>
          </cell>
        </row>
        <row r="19">
          <cell r="D19">
            <v>75</v>
          </cell>
          <cell r="F19">
            <v>613</v>
          </cell>
        </row>
        <row r="20">
          <cell r="D20">
            <v>95</v>
          </cell>
          <cell r="F20">
            <v>592</v>
          </cell>
        </row>
        <row r="21">
          <cell r="D21">
            <v>184</v>
          </cell>
          <cell r="F21">
            <v>495</v>
          </cell>
        </row>
        <row r="22">
          <cell r="D22">
            <v>90</v>
          </cell>
          <cell r="F22">
            <v>444</v>
          </cell>
        </row>
        <row r="23">
          <cell r="D23">
            <v>100</v>
          </cell>
          <cell r="F23">
            <v>462</v>
          </cell>
        </row>
        <row r="24">
          <cell r="D24">
            <v>81</v>
          </cell>
          <cell r="F24">
            <v>546</v>
          </cell>
        </row>
      </sheetData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45A80B3-9DDC-4470-B86E-1F302209A4CB}" name="Tabla2" displayName="Tabla2" ref="A6:E33" headerRowCount="0" totalsRowShown="0" headerRowDxfId="6" dataDxfId="5">
  <tableColumns count="5">
    <tableColumn id="1" xr3:uid="{909A1560-9AE0-4006-8EC0-E0C445DD7949}" name="Columna1" dataDxfId="4"/>
    <tableColumn id="2" xr3:uid="{C3F74992-D68C-4B62-83DC-D71304F70AE7}" name="Columna2" dataDxfId="3"/>
    <tableColumn id="3" xr3:uid="{E8902FEC-5389-40E4-844F-679B9783F550}" name="Columna3" dataDxfId="2"/>
    <tableColumn id="4" xr3:uid="{F48D1DA0-BFBF-4BA6-8D11-8F21365D6567}" name="Columna4" dataDxfId="1"/>
    <tableColumn id="5" xr3:uid="{E973A812-CDB7-4604-A979-B1B252420FA8}" name="Columna5" dataDxfId="0"/>
  </tableColumns>
  <tableStyleInfo name="TableStyleLight16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85744-2A1E-428B-92F0-566564BC8E0B}">
  <dimension ref="A4:G39"/>
  <sheetViews>
    <sheetView tabSelected="1" topLeftCell="A21" workbookViewId="0">
      <selection activeCell="C43" sqref="C43"/>
    </sheetView>
  </sheetViews>
  <sheetFormatPr baseColWidth="10" defaultRowHeight="12.75" x14ac:dyDescent="0.2"/>
  <cols>
    <col min="2" max="2" width="18.42578125" customWidth="1"/>
    <col min="3" max="3" width="18.140625" customWidth="1"/>
    <col min="5" max="5" width="19.5703125" customWidth="1"/>
    <col min="6" max="6" width="11.42578125" customWidth="1"/>
    <col min="7" max="7" width="29" customWidth="1"/>
  </cols>
  <sheetData>
    <row r="4" spans="1:7" ht="11.25" customHeight="1" x14ac:dyDescent="0.2"/>
    <row r="5" spans="1:7" ht="21.75" customHeight="1" x14ac:dyDescent="0.25">
      <c r="A5" s="55" t="s">
        <v>14</v>
      </c>
      <c r="B5" s="55"/>
      <c r="C5" s="55"/>
      <c r="D5" s="55"/>
      <c r="E5" s="55"/>
      <c r="F5" s="55"/>
      <c r="G5" s="55"/>
    </row>
    <row r="6" spans="1:7" x14ac:dyDescent="0.2">
      <c r="A6" s="56" t="s">
        <v>0</v>
      </c>
      <c r="B6" s="56" t="s">
        <v>20</v>
      </c>
      <c r="C6" s="56" t="s">
        <v>11</v>
      </c>
      <c r="D6" s="56"/>
      <c r="E6" s="56"/>
      <c r="F6" s="56"/>
      <c r="G6" s="56"/>
    </row>
    <row r="7" spans="1:7" x14ac:dyDescent="0.2">
      <c r="A7" s="56"/>
      <c r="B7" s="56"/>
      <c r="C7" s="56"/>
      <c r="D7" s="56"/>
      <c r="E7" s="56"/>
      <c r="F7" s="56"/>
      <c r="G7" s="56"/>
    </row>
    <row r="8" spans="1:7" x14ac:dyDescent="0.2">
      <c r="A8" s="56"/>
      <c r="B8" s="56"/>
      <c r="C8" s="57" t="s">
        <v>12</v>
      </c>
      <c r="D8" s="57" t="s">
        <v>1</v>
      </c>
      <c r="E8" s="57" t="s">
        <v>13</v>
      </c>
      <c r="F8" s="57" t="s">
        <v>1</v>
      </c>
      <c r="G8" s="56" t="s">
        <v>2</v>
      </c>
    </row>
    <row r="9" spans="1:7" x14ac:dyDescent="0.2">
      <c r="A9" s="56"/>
      <c r="B9" s="56"/>
      <c r="C9" s="57"/>
      <c r="D9" s="57"/>
      <c r="E9" s="57"/>
      <c r="F9" s="57"/>
      <c r="G9" s="56"/>
    </row>
    <row r="10" spans="1:7" x14ac:dyDescent="0.2">
      <c r="A10" s="14">
        <v>2000</v>
      </c>
      <c r="B10" s="31">
        <v>387</v>
      </c>
      <c r="C10" s="40">
        <v>70</v>
      </c>
      <c r="D10" s="41">
        <f t="shared" ref="D10:D26" si="0">C10/G10</f>
        <v>0.170316301703163</v>
      </c>
      <c r="E10" s="31">
        <v>341</v>
      </c>
      <c r="F10" s="41">
        <f t="shared" ref="F10:F22" si="1">E10/G10</f>
        <v>0.82968369829683697</v>
      </c>
      <c r="G10" s="42">
        <f t="shared" ref="G10:G22" si="2">C10+E10</f>
        <v>411</v>
      </c>
    </row>
    <row r="11" spans="1:7" x14ac:dyDescent="0.2">
      <c r="A11" s="14">
        <v>2001</v>
      </c>
      <c r="B11" s="31">
        <v>343</v>
      </c>
      <c r="C11" s="40">
        <v>74</v>
      </c>
      <c r="D11" s="41">
        <f t="shared" si="0"/>
        <v>0.1791767554479419</v>
      </c>
      <c r="E11" s="31">
        <v>339</v>
      </c>
      <c r="F11" s="41">
        <f t="shared" si="1"/>
        <v>0.82082324455205813</v>
      </c>
      <c r="G11" s="42">
        <f t="shared" si="2"/>
        <v>413</v>
      </c>
    </row>
    <row r="12" spans="1:7" x14ac:dyDescent="0.2">
      <c r="A12" s="14">
        <v>2002</v>
      </c>
      <c r="B12" s="31">
        <v>370</v>
      </c>
      <c r="C12" s="40">
        <v>60</v>
      </c>
      <c r="D12" s="41">
        <f t="shared" si="0"/>
        <v>0.20979020979020979</v>
      </c>
      <c r="E12" s="31">
        <v>226</v>
      </c>
      <c r="F12" s="41">
        <f t="shared" si="1"/>
        <v>0.79020979020979021</v>
      </c>
      <c r="G12" s="42">
        <f t="shared" si="2"/>
        <v>286</v>
      </c>
    </row>
    <row r="13" spans="1:7" x14ac:dyDescent="0.2">
      <c r="A13" s="14">
        <v>2003</v>
      </c>
      <c r="B13" s="31">
        <v>420</v>
      </c>
      <c r="C13" s="40">
        <v>113</v>
      </c>
      <c r="D13" s="41">
        <f t="shared" si="0"/>
        <v>0.23739495798319327</v>
      </c>
      <c r="E13" s="31">
        <v>363</v>
      </c>
      <c r="F13" s="41">
        <f t="shared" si="1"/>
        <v>0.76260504201680668</v>
      </c>
      <c r="G13" s="42">
        <f t="shared" si="2"/>
        <v>476</v>
      </c>
    </row>
    <row r="14" spans="1:7" x14ac:dyDescent="0.2">
      <c r="A14" s="14">
        <v>2004</v>
      </c>
      <c r="B14" s="31">
        <v>510</v>
      </c>
      <c r="C14" s="40">
        <v>70</v>
      </c>
      <c r="D14" s="41">
        <f t="shared" si="0"/>
        <v>0.13833992094861661</v>
      </c>
      <c r="E14" s="31">
        <v>436</v>
      </c>
      <c r="F14" s="41">
        <f t="shared" si="1"/>
        <v>0.86166007905138342</v>
      </c>
      <c r="G14" s="42">
        <f t="shared" si="2"/>
        <v>506</v>
      </c>
    </row>
    <row r="15" spans="1:7" x14ac:dyDescent="0.2">
      <c r="A15" s="14">
        <v>2005</v>
      </c>
      <c r="B15" s="31">
        <v>503</v>
      </c>
      <c r="C15" s="40">
        <v>84</v>
      </c>
      <c r="D15" s="41">
        <f t="shared" si="0"/>
        <v>0.20487804878048779</v>
      </c>
      <c r="E15" s="31">
        <v>326</v>
      </c>
      <c r="F15" s="41">
        <f t="shared" si="1"/>
        <v>0.79512195121951224</v>
      </c>
      <c r="G15" s="42">
        <f t="shared" si="2"/>
        <v>410</v>
      </c>
    </row>
    <row r="16" spans="1:7" x14ac:dyDescent="0.2">
      <c r="A16" s="14">
        <v>2006</v>
      </c>
      <c r="B16" s="31">
        <v>620</v>
      </c>
      <c r="C16" s="40">
        <v>83</v>
      </c>
      <c r="D16" s="41">
        <f t="shared" si="0"/>
        <v>0.16801619433198381</v>
      </c>
      <c r="E16" s="31">
        <v>411</v>
      </c>
      <c r="F16" s="41">
        <f t="shared" si="1"/>
        <v>0.83198380566801622</v>
      </c>
      <c r="G16" s="42">
        <f t="shared" si="2"/>
        <v>494</v>
      </c>
    </row>
    <row r="17" spans="1:7" x14ac:dyDescent="0.2">
      <c r="A17" s="14">
        <v>2007</v>
      </c>
      <c r="B17" s="31">
        <v>490</v>
      </c>
      <c r="C17" s="40">
        <v>84</v>
      </c>
      <c r="D17" s="41">
        <f t="shared" si="0"/>
        <v>0.10011918951132301</v>
      </c>
      <c r="E17" s="31">
        <v>755</v>
      </c>
      <c r="F17" s="41">
        <f t="shared" si="1"/>
        <v>0.89988081048867696</v>
      </c>
      <c r="G17" s="42">
        <f t="shared" si="2"/>
        <v>839</v>
      </c>
    </row>
    <row r="18" spans="1:7" x14ac:dyDescent="0.2">
      <c r="A18" s="14">
        <v>2008</v>
      </c>
      <c r="B18" s="31">
        <v>556</v>
      </c>
      <c r="C18" s="40">
        <v>98</v>
      </c>
      <c r="D18" s="41">
        <f t="shared" si="0"/>
        <v>0.13900709219858157</v>
      </c>
      <c r="E18" s="31">
        <v>607</v>
      </c>
      <c r="F18" s="41">
        <f t="shared" si="1"/>
        <v>0.86099290780141846</v>
      </c>
      <c r="G18" s="42">
        <f t="shared" si="2"/>
        <v>705</v>
      </c>
    </row>
    <row r="19" spans="1:7" x14ac:dyDescent="0.2">
      <c r="A19" s="14">
        <v>2009</v>
      </c>
      <c r="B19" s="31">
        <v>613</v>
      </c>
      <c r="C19" s="40">
        <v>80</v>
      </c>
      <c r="D19" s="41">
        <f t="shared" si="0"/>
        <v>0.18018018018018017</v>
      </c>
      <c r="E19" s="31">
        <v>364</v>
      </c>
      <c r="F19" s="41">
        <f t="shared" si="1"/>
        <v>0.81981981981981977</v>
      </c>
      <c r="G19" s="42">
        <f t="shared" si="2"/>
        <v>444</v>
      </c>
    </row>
    <row r="20" spans="1:7" x14ac:dyDescent="0.2">
      <c r="A20" s="14">
        <v>2010</v>
      </c>
      <c r="B20" s="31">
        <v>649</v>
      </c>
      <c r="C20" s="40">
        <v>60</v>
      </c>
      <c r="D20" s="41">
        <f t="shared" si="0"/>
        <v>0.12875536480686695</v>
      </c>
      <c r="E20" s="31">
        <v>406</v>
      </c>
      <c r="F20" s="41">
        <f t="shared" si="1"/>
        <v>0.871244635193133</v>
      </c>
      <c r="G20" s="42">
        <f t="shared" si="2"/>
        <v>466</v>
      </c>
    </row>
    <row r="21" spans="1:7" x14ac:dyDescent="0.2">
      <c r="A21" s="14">
        <v>2011</v>
      </c>
      <c r="B21" s="31">
        <v>689</v>
      </c>
      <c r="C21" s="40">
        <v>75</v>
      </c>
      <c r="D21" s="41">
        <f t="shared" si="0"/>
        <v>0.10901162790697674</v>
      </c>
      <c r="E21" s="31">
        <v>613</v>
      </c>
      <c r="F21" s="41">
        <f t="shared" si="1"/>
        <v>0.89098837209302328</v>
      </c>
      <c r="G21" s="42">
        <f t="shared" si="2"/>
        <v>688</v>
      </c>
    </row>
    <row r="22" spans="1:7" x14ac:dyDescent="0.2">
      <c r="A22" s="14">
        <v>2012</v>
      </c>
      <c r="B22" s="31">
        <v>684</v>
      </c>
      <c r="C22" s="40">
        <v>95</v>
      </c>
      <c r="D22" s="41">
        <f t="shared" si="0"/>
        <v>0.13828238719068414</v>
      </c>
      <c r="E22" s="31">
        <v>592</v>
      </c>
      <c r="F22" s="41">
        <f t="shared" si="1"/>
        <v>0.86171761280931591</v>
      </c>
      <c r="G22" s="42">
        <f t="shared" si="2"/>
        <v>687</v>
      </c>
    </row>
    <row r="23" spans="1:7" x14ac:dyDescent="0.2">
      <c r="A23" s="14">
        <v>2013</v>
      </c>
      <c r="B23" s="31">
        <v>681</v>
      </c>
      <c r="C23" s="40">
        <v>184</v>
      </c>
      <c r="D23" s="41">
        <f t="shared" si="0"/>
        <v>0.27098674521354932</v>
      </c>
      <c r="E23" s="31">
        <v>495</v>
      </c>
      <c r="F23" s="41">
        <v>0.73</v>
      </c>
      <c r="G23" s="42">
        <v>679</v>
      </c>
    </row>
    <row r="24" spans="1:7" x14ac:dyDescent="0.2">
      <c r="A24" s="14">
        <v>2014</v>
      </c>
      <c r="B24" s="31">
        <v>628</v>
      </c>
      <c r="C24" s="40">
        <v>90</v>
      </c>
      <c r="D24" s="41">
        <f t="shared" si="0"/>
        <v>0.16853932584269662</v>
      </c>
      <c r="E24" s="31">
        <v>444</v>
      </c>
      <c r="F24" s="41">
        <v>0.83150000000000002</v>
      </c>
      <c r="G24" s="42">
        <v>534</v>
      </c>
    </row>
    <row r="25" spans="1:7" x14ac:dyDescent="0.2">
      <c r="A25" s="14">
        <v>2015</v>
      </c>
      <c r="B25" s="31">
        <v>680</v>
      </c>
      <c r="C25" s="40">
        <v>100</v>
      </c>
      <c r="D25" s="41">
        <f t="shared" si="0"/>
        <v>0.17793594306049823</v>
      </c>
      <c r="E25" s="31">
        <v>462</v>
      </c>
      <c r="F25" s="41">
        <v>0.82210000000000005</v>
      </c>
      <c r="G25" s="42">
        <v>562</v>
      </c>
    </row>
    <row r="26" spans="1:7" x14ac:dyDescent="0.2">
      <c r="A26" s="14">
        <v>2016</v>
      </c>
      <c r="B26" s="31">
        <v>609</v>
      </c>
      <c r="C26" s="40">
        <v>81</v>
      </c>
      <c r="D26" s="41">
        <f t="shared" si="0"/>
        <v>0.12918660287081341</v>
      </c>
      <c r="E26" s="31">
        <v>546</v>
      </c>
      <c r="F26" s="41">
        <v>0.87080000000000002</v>
      </c>
      <c r="G26" s="42">
        <v>627</v>
      </c>
    </row>
    <row r="27" spans="1:7" x14ac:dyDescent="0.2">
      <c r="A27" s="14">
        <v>2017</v>
      </c>
      <c r="B27" s="31">
        <v>1376</v>
      </c>
      <c r="C27" s="40">
        <v>161</v>
      </c>
      <c r="D27" s="41">
        <v>0.30669999999999997</v>
      </c>
      <c r="E27" s="31">
        <v>364</v>
      </c>
      <c r="F27" s="41">
        <v>0.69330000000000003</v>
      </c>
      <c r="G27" s="42">
        <v>525</v>
      </c>
    </row>
    <row r="28" spans="1:7" x14ac:dyDescent="0.2">
      <c r="A28" s="14">
        <v>2018</v>
      </c>
      <c r="B28" s="31">
        <v>530</v>
      </c>
      <c r="C28" s="40">
        <v>104</v>
      </c>
      <c r="D28" s="41">
        <v>0.19889999999999999</v>
      </c>
      <c r="E28" s="31">
        <v>419</v>
      </c>
      <c r="F28" s="41">
        <v>0.80110000000000003</v>
      </c>
      <c r="G28" s="42">
        <v>523</v>
      </c>
    </row>
    <row r="29" spans="1:7" x14ac:dyDescent="0.2">
      <c r="A29" s="14">
        <v>2019</v>
      </c>
      <c r="B29" s="31">
        <v>577</v>
      </c>
      <c r="C29" s="40">
        <v>83</v>
      </c>
      <c r="D29" s="41">
        <v>7.2900000000000006E-2</v>
      </c>
      <c r="E29" s="31">
        <v>1056</v>
      </c>
      <c r="F29" s="41">
        <v>0.82820000000000005</v>
      </c>
      <c r="G29" s="42">
        <v>1139</v>
      </c>
    </row>
    <row r="30" spans="1:7" x14ac:dyDescent="0.2">
      <c r="A30" s="14">
        <v>2020</v>
      </c>
      <c r="B30" s="43">
        <v>605</v>
      </c>
      <c r="C30" s="43">
        <v>28</v>
      </c>
      <c r="D30" s="44">
        <v>0.14349999999999999</v>
      </c>
      <c r="E30" s="43">
        <v>167</v>
      </c>
      <c r="F30" s="44">
        <v>0.85640000000000005</v>
      </c>
      <c r="G30" s="42">
        <v>195</v>
      </c>
    </row>
    <row r="31" spans="1:7" x14ac:dyDescent="0.2">
      <c r="A31" s="14">
        <v>2021</v>
      </c>
      <c r="B31" s="31">
        <v>656</v>
      </c>
      <c r="C31" s="43">
        <v>113</v>
      </c>
      <c r="D31" s="44">
        <v>0.26100000000000001</v>
      </c>
      <c r="E31" s="43">
        <v>320</v>
      </c>
      <c r="F31" s="44">
        <v>0.73899999999999999</v>
      </c>
      <c r="G31" s="42">
        <v>433</v>
      </c>
    </row>
    <row r="32" spans="1:7" x14ac:dyDescent="0.2">
      <c r="A32" s="14">
        <v>2022</v>
      </c>
      <c r="B32" s="31">
        <v>673</v>
      </c>
      <c r="C32" s="43">
        <v>84</v>
      </c>
      <c r="D32" s="44">
        <v>0.56000000000000005</v>
      </c>
      <c r="E32" s="43">
        <v>66</v>
      </c>
      <c r="F32" s="44">
        <v>0.44</v>
      </c>
      <c r="G32" s="42">
        <v>150</v>
      </c>
    </row>
    <row r="33" spans="1:7" x14ac:dyDescent="0.2">
      <c r="A33" s="14">
        <v>2023</v>
      </c>
      <c r="B33" s="31">
        <v>648</v>
      </c>
      <c r="C33" s="43">
        <v>88</v>
      </c>
      <c r="D33" s="44">
        <f>C33/G33</f>
        <v>0.41904761904761906</v>
      </c>
      <c r="E33" s="43">
        <v>122</v>
      </c>
      <c r="F33" s="29">
        <f>E33/G33</f>
        <v>0.580952380952381</v>
      </c>
      <c r="G33" s="42">
        <v>210</v>
      </c>
    </row>
    <row r="34" spans="1:7" x14ac:dyDescent="0.2">
      <c r="A34" s="14">
        <v>2024</v>
      </c>
      <c r="B34" s="31">
        <v>745</v>
      </c>
      <c r="C34" s="43">
        <v>165</v>
      </c>
      <c r="D34" s="29">
        <f>(C34/G34)</f>
        <v>0.24193548387096775</v>
      </c>
      <c r="E34" s="43">
        <v>517</v>
      </c>
      <c r="F34" s="29">
        <f>(E34/G34)</f>
        <v>0.75806451612903225</v>
      </c>
      <c r="G34" s="42">
        <v>682</v>
      </c>
    </row>
    <row r="35" spans="1:7" x14ac:dyDescent="0.2">
      <c r="A35" s="14">
        <v>2025</v>
      </c>
      <c r="B35" s="31">
        <v>911</v>
      </c>
      <c r="C35" s="43">
        <v>183</v>
      </c>
      <c r="D35" s="29">
        <f>(C35/G35)</f>
        <v>0.31551724137931036</v>
      </c>
      <c r="E35" s="43">
        <v>397</v>
      </c>
      <c r="F35" s="29">
        <f>(E35/G35)</f>
        <v>0.68448275862068964</v>
      </c>
      <c r="G35" s="42">
        <v>580</v>
      </c>
    </row>
    <row r="36" spans="1:7" x14ac:dyDescent="0.2">
      <c r="A36" s="32" t="s">
        <v>6</v>
      </c>
      <c r="B36" s="4">
        <f>SUM(B10:B35)</f>
        <v>16153</v>
      </c>
      <c r="C36" s="4">
        <f>SUM(C10:C35)</f>
        <v>2510</v>
      </c>
      <c r="D36" s="45">
        <f>AVERAGE(D10:D35)</f>
        <v>0.20651604584867939</v>
      </c>
      <c r="E36" s="4">
        <f>SUM(E10:E35)</f>
        <v>11154</v>
      </c>
      <c r="F36" s="45">
        <f>AVERAGE(F10:F35)</f>
        <v>0.7897165932662269</v>
      </c>
      <c r="G36" s="4">
        <f>SUM(G10:G35)</f>
        <v>13664</v>
      </c>
    </row>
    <row r="39" spans="1:7" ht="59.25" customHeight="1" x14ac:dyDescent="0.2">
      <c r="A39" s="54" t="s">
        <v>15</v>
      </c>
      <c r="B39" s="54"/>
      <c r="C39" s="54"/>
      <c r="D39" s="54"/>
      <c r="E39" s="54"/>
      <c r="F39" s="54"/>
      <c r="G39" s="54"/>
    </row>
  </sheetData>
  <mergeCells count="10">
    <mergeCell ref="A39:G39"/>
    <mergeCell ref="A5:G5"/>
    <mergeCell ref="A6:A9"/>
    <mergeCell ref="B6:B9"/>
    <mergeCell ref="C6:G7"/>
    <mergeCell ref="C8:C9"/>
    <mergeCell ref="D8:D9"/>
    <mergeCell ref="E8:E9"/>
    <mergeCell ref="F8:F9"/>
    <mergeCell ref="G8:G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7768-04B6-444D-B47A-1E43556AC35F}">
  <dimension ref="A4:H41"/>
  <sheetViews>
    <sheetView topLeftCell="A9" workbookViewId="0">
      <selection activeCell="A36" sqref="A36:G41"/>
    </sheetView>
  </sheetViews>
  <sheetFormatPr baseColWidth="10" defaultRowHeight="12.75" x14ac:dyDescent="0.2"/>
  <cols>
    <col min="2" max="2" width="28.140625" customWidth="1"/>
    <col min="3" max="3" width="31.140625" customWidth="1"/>
    <col min="4" max="4" width="33.140625" customWidth="1"/>
    <col min="5" max="5" width="34.5703125" customWidth="1"/>
  </cols>
  <sheetData>
    <row r="4" spans="1:8" ht="12.75" customHeight="1" x14ac:dyDescent="0.2"/>
    <row r="5" spans="1:8" ht="21.75" customHeight="1" x14ac:dyDescent="0.25">
      <c r="A5" s="8"/>
      <c r="B5" s="9" t="s">
        <v>17</v>
      </c>
      <c r="C5" s="10"/>
      <c r="D5" s="10"/>
      <c r="E5" s="11"/>
    </row>
    <row r="6" spans="1:8" ht="30.75" customHeight="1" x14ac:dyDescent="0.2">
      <c r="A6" s="12" t="s">
        <v>0</v>
      </c>
      <c r="B6" s="12" t="s">
        <v>25</v>
      </c>
      <c r="C6" s="12" t="s">
        <v>23</v>
      </c>
      <c r="D6" s="12" t="s">
        <v>22</v>
      </c>
      <c r="E6" s="12" t="s">
        <v>24</v>
      </c>
      <c r="H6" s="7"/>
    </row>
    <row r="7" spans="1:8" x14ac:dyDescent="0.2">
      <c r="A7" s="14">
        <v>2000</v>
      </c>
      <c r="B7" s="31">
        <v>206</v>
      </c>
      <c r="C7" s="31">
        <v>174</v>
      </c>
      <c r="D7" s="31">
        <v>7</v>
      </c>
      <c r="E7" s="15">
        <f t="shared" ref="E7:E19" si="0">B7+C7+D7</f>
        <v>387</v>
      </c>
    </row>
    <row r="8" spans="1:8" x14ac:dyDescent="0.2">
      <c r="A8" s="14">
        <v>2001</v>
      </c>
      <c r="B8" s="31">
        <v>191</v>
      </c>
      <c r="C8" s="31">
        <v>147</v>
      </c>
      <c r="D8" s="31">
        <v>5</v>
      </c>
      <c r="E8" s="15">
        <f t="shared" si="0"/>
        <v>343</v>
      </c>
    </row>
    <row r="9" spans="1:8" x14ac:dyDescent="0.2">
      <c r="A9" s="14">
        <v>2002</v>
      </c>
      <c r="B9" s="31">
        <v>222</v>
      </c>
      <c r="C9" s="31">
        <v>140</v>
      </c>
      <c r="D9" s="31">
        <v>8</v>
      </c>
      <c r="E9" s="15">
        <f t="shared" si="0"/>
        <v>370</v>
      </c>
    </row>
    <row r="10" spans="1:8" x14ac:dyDescent="0.2">
      <c r="A10" s="14">
        <v>2003</v>
      </c>
      <c r="B10" s="31">
        <v>247</v>
      </c>
      <c r="C10" s="31">
        <v>166</v>
      </c>
      <c r="D10" s="31">
        <v>7</v>
      </c>
      <c r="E10" s="15">
        <f t="shared" si="0"/>
        <v>420</v>
      </c>
    </row>
    <row r="11" spans="1:8" x14ac:dyDescent="0.2">
      <c r="A11" s="14">
        <v>2004</v>
      </c>
      <c r="B11" s="31">
        <v>331</v>
      </c>
      <c r="C11" s="31">
        <v>169</v>
      </c>
      <c r="D11" s="31">
        <v>10</v>
      </c>
      <c r="E11" s="15">
        <f t="shared" si="0"/>
        <v>510</v>
      </c>
    </row>
    <row r="12" spans="1:8" x14ac:dyDescent="0.2">
      <c r="A12" s="14">
        <v>2005</v>
      </c>
      <c r="B12" s="31">
        <v>344</v>
      </c>
      <c r="C12" s="31">
        <v>154</v>
      </c>
      <c r="D12" s="31">
        <v>5</v>
      </c>
      <c r="E12" s="15">
        <f t="shared" si="0"/>
        <v>503</v>
      </c>
    </row>
    <row r="13" spans="1:8" x14ac:dyDescent="0.2">
      <c r="A13" s="14">
        <v>2006</v>
      </c>
      <c r="B13" s="31">
        <v>436</v>
      </c>
      <c r="C13" s="31">
        <v>170</v>
      </c>
      <c r="D13" s="31">
        <v>14</v>
      </c>
      <c r="E13" s="15">
        <f t="shared" si="0"/>
        <v>620</v>
      </c>
    </row>
    <row r="14" spans="1:8" x14ac:dyDescent="0.2">
      <c r="A14" s="14">
        <v>2007</v>
      </c>
      <c r="B14" s="31">
        <v>267</v>
      </c>
      <c r="C14" s="31">
        <v>198</v>
      </c>
      <c r="D14" s="31">
        <v>25</v>
      </c>
      <c r="E14" s="15">
        <f t="shared" si="0"/>
        <v>490</v>
      </c>
    </row>
    <row r="15" spans="1:8" x14ac:dyDescent="0.2">
      <c r="A15" s="14">
        <v>2008</v>
      </c>
      <c r="B15" s="31">
        <v>293</v>
      </c>
      <c r="C15" s="31">
        <v>221</v>
      </c>
      <c r="D15" s="31">
        <v>42</v>
      </c>
      <c r="E15" s="15">
        <f t="shared" si="0"/>
        <v>556</v>
      </c>
    </row>
    <row r="16" spans="1:8" x14ac:dyDescent="0.2">
      <c r="A16" s="14">
        <v>2009</v>
      </c>
      <c r="B16" s="31">
        <v>321</v>
      </c>
      <c r="C16" s="31">
        <v>240</v>
      </c>
      <c r="D16" s="31">
        <v>52</v>
      </c>
      <c r="E16" s="15">
        <f t="shared" si="0"/>
        <v>613</v>
      </c>
    </row>
    <row r="17" spans="1:5" x14ac:dyDescent="0.2">
      <c r="A17" s="14">
        <v>2010</v>
      </c>
      <c r="B17" s="31">
        <v>330</v>
      </c>
      <c r="C17" s="31">
        <v>289</v>
      </c>
      <c r="D17" s="31">
        <v>30</v>
      </c>
      <c r="E17" s="15">
        <f t="shared" si="0"/>
        <v>649</v>
      </c>
    </row>
    <row r="18" spans="1:5" x14ac:dyDescent="0.2">
      <c r="A18" s="14">
        <v>2011</v>
      </c>
      <c r="B18" s="31">
        <v>374</v>
      </c>
      <c r="C18" s="31">
        <v>274</v>
      </c>
      <c r="D18" s="31">
        <v>41</v>
      </c>
      <c r="E18" s="15">
        <f t="shared" si="0"/>
        <v>689</v>
      </c>
    </row>
    <row r="19" spans="1:5" x14ac:dyDescent="0.2">
      <c r="A19" s="14">
        <v>2012</v>
      </c>
      <c r="B19" s="31">
        <v>383</v>
      </c>
      <c r="C19" s="31">
        <v>239</v>
      </c>
      <c r="D19" s="31">
        <v>62</v>
      </c>
      <c r="E19" s="15">
        <f t="shared" si="0"/>
        <v>684</v>
      </c>
    </row>
    <row r="20" spans="1:5" x14ac:dyDescent="0.2">
      <c r="A20" s="14">
        <v>2013</v>
      </c>
      <c r="B20" s="31">
        <v>378</v>
      </c>
      <c r="C20" s="31">
        <v>211</v>
      </c>
      <c r="D20" s="31">
        <v>92</v>
      </c>
      <c r="E20" s="31">
        <v>681</v>
      </c>
    </row>
    <row r="21" spans="1:5" x14ac:dyDescent="0.2">
      <c r="A21" s="14">
        <v>2014</v>
      </c>
      <c r="B21" s="31">
        <v>321</v>
      </c>
      <c r="C21" s="31">
        <v>203</v>
      </c>
      <c r="D21" s="31">
        <v>104</v>
      </c>
      <c r="E21" s="31">
        <v>628</v>
      </c>
    </row>
    <row r="22" spans="1:5" x14ac:dyDescent="0.2">
      <c r="A22" s="14">
        <v>2015</v>
      </c>
      <c r="B22" s="31">
        <v>406</v>
      </c>
      <c r="C22" s="31">
        <v>175</v>
      </c>
      <c r="D22" s="31">
        <v>99</v>
      </c>
      <c r="E22" s="31">
        <v>680</v>
      </c>
    </row>
    <row r="23" spans="1:5" x14ac:dyDescent="0.2">
      <c r="A23" s="14">
        <v>2016</v>
      </c>
      <c r="B23" s="31">
        <v>354</v>
      </c>
      <c r="C23" s="31">
        <v>148</v>
      </c>
      <c r="D23" s="31">
        <v>107</v>
      </c>
      <c r="E23" s="31">
        <v>609</v>
      </c>
    </row>
    <row r="24" spans="1:5" x14ac:dyDescent="0.2">
      <c r="A24" s="14">
        <v>2017</v>
      </c>
      <c r="B24" s="31">
        <v>422</v>
      </c>
      <c r="C24" s="31">
        <v>122</v>
      </c>
      <c r="D24" s="31">
        <v>832</v>
      </c>
      <c r="E24" s="31">
        <v>1376</v>
      </c>
    </row>
    <row r="25" spans="1:5" x14ac:dyDescent="0.2">
      <c r="A25" s="14">
        <v>2018</v>
      </c>
      <c r="B25" s="31">
        <v>332</v>
      </c>
      <c r="C25" s="31">
        <v>104</v>
      </c>
      <c r="D25" s="31">
        <v>94</v>
      </c>
      <c r="E25" s="31">
        <v>530</v>
      </c>
    </row>
    <row r="26" spans="1:5" x14ac:dyDescent="0.2">
      <c r="A26" s="14">
        <v>2019</v>
      </c>
      <c r="B26" s="31">
        <v>347</v>
      </c>
      <c r="C26" s="31">
        <v>151</v>
      </c>
      <c r="D26" s="31">
        <v>79</v>
      </c>
      <c r="E26" s="31">
        <v>577</v>
      </c>
    </row>
    <row r="27" spans="1:5" x14ac:dyDescent="0.2">
      <c r="A27" s="14">
        <v>2020</v>
      </c>
      <c r="B27" s="31">
        <v>320</v>
      </c>
      <c r="C27" s="31">
        <v>223</v>
      </c>
      <c r="D27" s="31">
        <v>62</v>
      </c>
      <c r="E27" s="31">
        <v>605</v>
      </c>
    </row>
    <row r="28" spans="1:5" x14ac:dyDescent="0.2">
      <c r="A28" s="14">
        <v>2021</v>
      </c>
      <c r="B28" s="31">
        <v>368</v>
      </c>
      <c r="C28" s="31">
        <v>205</v>
      </c>
      <c r="D28" s="31">
        <v>83</v>
      </c>
      <c r="E28" s="31">
        <v>656</v>
      </c>
    </row>
    <row r="29" spans="1:5" x14ac:dyDescent="0.2">
      <c r="A29" s="14">
        <v>2022</v>
      </c>
      <c r="B29" s="31">
        <v>382</v>
      </c>
      <c r="C29" s="31">
        <v>186</v>
      </c>
      <c r="D29" s="31">
        <v>105</v>
      </c>
      <c r="E29" s="31">
        <v>673</v>
      </c>
    </row>
    <row r="30" spans="1:5" x14ac:dyDescent="0.2">
      <c r="A30" s="14">
        <v>2023</v>
      </c>
      <c r="B30" s="31">
        <v>410</v>
      </c>
      <c r="C30" s="31">
        <v>167</v>
      </c>
      <c r="D30" s="31">
        <v>71</v>
      </c>
      <c r="E30" s="31">
        <v>648</v>
      </c>
    </row>
    <row r="31" spans="1:5" x14ac:dyDescent="0.2">
      <c r="A31" s="14">
        <v>2024</v>
      </c>
      <c r="B31" s="31">
        <v>491</v>
      </c>
      <c r="C31" s="31">
        <v>188</v>
      </c>
      <c r="D31" s="31">
        <v>66</v>
      </c>
      <c r="E31" s="31">
        <v>745</v>
      </c>
    </row>
    <row r="32" spans="1:5" x14ac:dyDescent="0.2">
      <c r="A32" s="14">
        <v>2025</v>
      </c>
      <c r="B32" s="31">
        <v>588</v>
      </c>
      <c r="C32" s="31">
        <v>166</v>
      </c>
      <c r="D32" s="31">
        <v>157</v>
      </c>
      <c r="E32" s="31">
        <v>911</v>
      </c>
    </row>
    <row r="33" spans="1:7" x14ac:dyDescent="0.2">
      <c r="A33" s="32" t="s">
        <v>6</v>
      </c>
      <c r="B33" s="6">
        <f>SUBTOTAL(109,B6:B32)</f>
        <v>9064</v>
      </c>
      <c r="C33" s="6">
        <f>SUBTOTAL(109,C6:C32)</f>
        <v>4830</v>
      </c>
      <c r="D33" s="4">
        <f>SUBTOTAL(109,D6:D32)</f>
        <v>2259</v>
      </c>
      <c r="E33" s="4">
        <f>SUBTOTAL(109,E6:E32)</f>
        <v>16153</v>
      </c>
    </row>
    <row r="36" spans="1:7" x14ac:dyDescent="0.2">
      <c r="A36" s="58" t="s">
        <v>18</v>
      </c>
      <c r="B36" s="58"/>
      <c r="C36" s="58"/>
      <c r="D36" s="58"/>
      <c r="E36" s="58"/>
      <c r="F36" s="58"/>
      <c r="G36" s="58"/>
    </row>
    <row r="37" spans="1:7" x14ac:dyDescent="0.2">
      <c r="A37" s="58"/>
      <c r="B37" s="58"/>
      <c r="C37" s="58"/>
      <c r="D37" s="58"/>
      <c r="E37" s="58"/>
      <c r="F37" s="58"/>
      <c r="G37" s="58"/>
    </row>
    <row r="38" spans="1:7" x14ac:dyDescent="0.2">
      <c r="A38" s="58"/>
      <c r="B38" s="58"/>
      <c r="C38" s="58"/>
      <c r="D38" s="58"/>
      <c r="E38" s="58"/>
      <c r="F38" s="58"/>
      <c r="G38" s="58"/>
    </row>
    <row r="39" spans="1:7" x14ac:dyDescent="0.2">
      <c r="A39" s="58"/>
      <c r="B39" s="58"/>
      <c r="C39" s="58"/>
      <c r="D39" s="58"/>
      <c r="E39" s="58"/>
      <c r="F39" s="58"/>
      <c r="G39" s="58"/>
    </row>
    <row r="40" spans="1:7" x14ac:dyDescent="0.2">
      <c r="A40" s="58"/>
      <c r="B40" s="58"/>
      <c r="C40" s="58"/>
      <c r="D40" s="58"/>
      <c r="E40" s="58"/>
      <c r="F40" s="58"/>
      <c r="G40" s="58"/>
    </row>
    <row r="41" spans="1:7" x14ac:dyDescent="0.2">
      <c r="A41" s="58"/>
      <c r="B41" s="58"/>
      <c r="C41" s="58"/>
      <c r="D41" s="58"/>
      <c r="E41" s="58"/>
      <c r="F41" s="58"/>
      <c r="G41" s="58"/>
    </row>
  </sheetData>
  <mergeCells count="1">
    <mergeCell ref="A36:G4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6A4B4-551D-481B-9EFA-9CFD39D7436B}">
  <dimension ref="A5:P37"/>
  <sheetViews>
    <sheetView topLeftCell="A20" workbookViewId="0">
      <selection activeCell="E41" sqref="E41"/>
    </sheetView>
  </sheetViews>
  <sheetFormatPr baseColWidth="10" defaultRowHeight="12.75" x14ac:dyDescent="0.2"/>
  <cols>
    <col min="7" max="7" width="34.5703125" customWidth="1"/>
    <col min="8" max="8" width="29.28515625" customWidth="1"/>
    <col min="9" max="9" width="30.5703125" customWidth="1"/>
    <col min="10" max="10" width="6.42578125" hidden="1" customWidth="1"/>
    <col min="11" max="15" width="11.42578125" hidden="1" customWidth="1"/>
    <col min="16" max="16" width="0.140625" customWidth="1"/>
  </cols>
  <sheetData>
    <row r="5" spans="1:16" ht="21" customHeight="1" x14ac:dyDescent="0.2">
      <c r="A5" s="59" t="s">
        <v>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60"/>
      <c r="M5" s="60"/>
      <c r="N5" s="60"/>
      <c r="O5" s="60"/>
      <c r="P5" s="60"/>
    </row>
    <row r="6" spans="1:16" x14ac:dyDescent="0.2">
      <c r="A6" s="56" t="s">
        <v>0</v>
      </c>
      <c r="B6" s="56" t="s">
        <v>2</v>
      </c>
      <c r="C6" s="62" t="s">
        <v>7</v>
      </c>
      <c r="D6" s="62"/>
      <c r="E6" s="62"/>
      <c r="F6" s="62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15" customHeight="1" x14ac:dyDescent="0.2">
      <c r="A7" s="56"/>
      <c r="B7" s="56"/>
      <c r="C7" s="62" t="s">
        <v>10</v>
      </c>
      <c r="D7" s="62"/>
      <c r="E7" s="62" t="s">
        <v>9</v>
      </c>
      <c r="F7" s="62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6" hidden="1" customHeight="1" x14ac:dyDescent="0.2">
      <c r="A8" s="56"/>
      <c r="B8" s="56"/>
      <c r="C8" s="56" t="s">
        <v>8</v>
      </c>
      <c r="D8" s="56" t="s">
        <v>1</v>
      </c>
      <c r="E8" s="56" t="s">
        <v>8</v>
      </c>
      <c r="F8" s="56" t="s">
        <v>1</v>
      </c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idden="1" x14ac:dyDescent="0.2">
      <c r="A9" s="56"/>
      <c r="B9" s="56"/>
      <c r="C9" s="61"/>
      <c r="D9" s="61"/>
      <c r="E9" s="61"/>
      <c r="F9" s="61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x14ac:dyDescent="0.2">
      <c r="A10" s="61"/>
      <c r="B10" s="61"/>
      <c r="C10" s="61" t="s">
        <v>8</v>
      </c>
      <c r="D10" s="61" t="s">
        <v>1</v>
      </c>
      <c r="E10" s="61"/>
      <c r="F10" s="61" t="s">
        <v>1</v>
      </c>
      <c r="G10" s="5" t="s">
        <v>21</v>
      </c>
      <c r="H10" s="5" t="s">
        <v>23</v>
      </c>
      <c r="I10" s="5" t="s">
        <v>22</v>
      </c>
      <c r="J10" s="13"/>
      <c r="K10" s="13"/>
      <c r="L10" s="13"/>
      <c r="M10" s="13"/>
      <c r="N10" s="13"/>
      <c r="O10" s="13"/>
      <c r="P10" s="13"/>
    </row>
    <row r="11" spans="1:16" x14ac:dyDescent="0.2">
      <c r="A11" s="14">
        <v>2000</v>
      </c>
      <c r="B11" s="15">
        <f t="shared" ref="B11:B20" si="0">E11+C11</f>
        <v>506</v>
      </c>
      <c r="C11" s="16">
        <f>'[1]Iniciados y resueltos'!F12</f>
        <v>436</v>
      </c>
      <c r="D11" s="17">
        <f>C11/B11</f>
        <v>0.86166007905138342</v>
      </c>
      <c r="E11" s="16">
        <f>'[1]Iniciados y resueltos'!D12</f>
        <v>70</v>
      </c>
      <c r="F11" s="17">
        <f t="shared" ref="F11:F33" si="1">E11/B11</f>
        <v>0.13833992094861661</v>
      </c>
      <c r="G11" s="18">
        <v>0</v>
      </c>
      <c r="H11" s="19">
        <v>0</v>
      </c>
      <c r="I11" s="19">
        <v>0</v>
      </c>
      <c r="J11" s="20"/>
      <c r="K11" s="20"/>
      <c r="L11" s="20"/>
      <c r="M11" s="20"/>
      <c r="N11" s="20"/>
      <c r="O11" s="20"/>
      <c r="P11" s="20"/>
    </row>
    <row r="12" spans="1:16" x14ac:dyDescent="0.2">
      <c r="A12" s="14">
        <v>2001</v>
      </c>
      <c r="B12" s="15">
        <f t="shared" si="0"/>
        <v>410</v>
      </c>
      <c r="C12" s="16">
        <f>'[1]Iniciados y resueltos'!F13</f>
        <v>326</v>
      </c>
      <c r="D12" s="17">
        <f t="shared" ref="D12:D33" si="2">C12/B12</f>
        <v>0.79512195121951224</v>
      </c>
      <c r="E12" s="16">
        <f>'[1]Iniciados y resueltos'!D13</f>
        <v>84</v>
      </c>
      <c r="F12" s="17">
        <f t="shared" si="1"/>
        <v>0.20487804878048779</v>
      </c>
      <c r="G12" s="18">
        <v>0</v>
      </c>
      <c r="H12" s="19">
        <v>0</v>
      </c>
      <c r="I12" s="19">
        <v>0</v>
      </c>
      <c r="J12" s="20"/>
      <c r="K12" s="20"/>
      <c r="L12" s="20"/>
      <c r="M12" s="20"/>
      <c r="N12" s="20"/>
      <c r="O12" s="20"/>
      <c r="P12" s="20"/>
    </row>
    <row r="13" spans="1:16" x14ac:dyDescent="0.2">
      <c r="A13" s="14">
        <v>2002</v>
      </c>
      <c r="B13" s="15">
        <f t="shared" si="0"/>
        <v>494</v>
      </c>
      <c r="C13" s="16">
        <f>'[1]Iniciados y resueltos'!F14</f>
        <v>411</v>
      </c>
      <c r="D13" s="17">
        <f t="shared" si="2"/>
        <v>0.83198380566801622</v>
      </c>
      <c r="E13" s="16">
        <f>'[1]Iniciados y resueltos'!D14</f>
        <v>83</v>
      </c>
      <c r="F13" s="17">
        <f t="shared" si="1"/>
        <v>0.16801619433198381</v>
      </c>
      <c r="G13" s="18">
        <v>0</v>
      </c>
      <c r="H13" s="19">
        <v>0</v>
      </c>
      <c r="I13" s="19">
        <v>0</v>
      </c>
      <c r="J13" s="20"/>
      <c r="K13" s="20"/>
      <c r="L13" s="20"/>
      <c r="M13" s="20"/>
      <c r="N13" s="20"/>
      <c r="O13" s="20"/>
      <c r="P13" s="20"/>
    </row>
    <row r="14" spans="1:16" x14ac:dyDescent="0.2">
      <c r="A14" s="14">
        <v>2003</v>
      </c>
      <c r="B14" s="15">
        <f t="shared" si="0"/>
        <v>839</v>
      </c>
      <c r="C14" s="16">
        <f>'[1]Iniciados y resueltos'!F15</f>
        <v>755</v>
      </c>
      <c r="D14" s="17">
        <f t="shared" si="2"/>
        <v>0.89988081048867696</v>
      </c>
      <c r="E14" s="16">
        <f>'[1]Iniciados y resueltos'!D15</f>
        <v>84</v>
      </c>
      <c r="F14" s="17">
        <f t="shared" si="1"/>
        <v>0.10011918951132301</v>
      </c>
      <c r="G14" s="18">
        <v>105</v>
      </c>
      <c r="H14" s="21">
        <v>7</v>
      </c>
      <c r="I14" s="21">
        <v>1</v>
      </c>
      <c r="J14" s="20"/>
      <c r="K14" s="20"/>
      <c r="L14" s="20"/>
      <c r="M14" s="20"/>
      <c r="N14" s="20"/>
      <c r="O14" s="20"/>
      <c r="P14" s="20"/>
    </row>
    <row r="15" spans="1:16" x14ac:dyDescent="0.2">
      <c r="A15" s="14">
        <v>2004</v>
      </c>
      <c r="B15" s="15">
        <f t="shared" si="0"/>
        <v>705</v>
      </c>
      <c r="C15" s="16">
        <f>'[1]Iniciados y resueltos'!F16</f>
        <v>607</v>
      </c>
      <c r="D15" s="17">
        <f t="shared" si="2"/>
        <v>0.86099290780141846</v>
      </c>
      <c r="E15" s="16">
        <f>'[1]Iniciados y resueltos'!D16</f>
        <v>98</v>
      </c>
      <c r="F15" s="17">
        <f t="shared" si="1"/>
        <v>0.13900709219858157</v>
      </c>
      <c r="G15" s="18">
        <v>61</v>
      </c>
      <c r="H15" s="21">
        <v>7</v>
      </c>
      <c r="I15" s="21">
        <v>2</v>
      </c>
      <c r="J15" s="20"/>
      <c r="K15" s="20"/>
      <c r="L15" s="20"/>
      <c r="M15" s="20"/>
      <c r="N15" s="20"/>
      <c r="O15" s="20"/>
      <c r="P15" s="20"/>
    </row>
    <row r="16" spans="1:16" x14ac:dyDescent="0.2">
      <c r="A16" s="14">
        <v>2005</v>
      </c>
      <c r="B16" s="15">
        <f t="shared" si="0"/>
        <v>444</v>
      </c>
      <c r="C16" s="16">
        <f>'[1]Iniciados y resueltos'!F17</f>
        <v>364</v>
      </c>
      <c r="D16" s="17">
        <f t="shared" si="2"/>
        <v>0.81981981981981977</v>
      </c>
      <c r="E16" s="16">
        <f>'[1]Iniciados y resueltos'!D17</f>
        <v>80</v>
      </c>
      <c r="F16" s="17">
        <f t="shared" si="1"/>
        <v>0.18018018018018017</v>
      </c>
      <c r="G16" s="18">
        <v>68</v>
      </c>
      <c r="H16" s="21">
        <v>11</v>
      </c>
      <c r="I16" s="21">
        <v>5</v>
      </c>
      <c r="J16" s="20"/>
      <c r="K16" s="20"/>
      <c r="L16" s="20"/>
      <c r="M16" s="20"/>
      <c r="N16" s="20"/>
      <c r="O16" s="20"/>
      <c r="P16" s="20"/>
    </row>
    <row r="17" spans="1:16" x14ac:dyDescent="0.2">
      <c r="A17" s="14">
        <v>2006</v>
      </c>
      <c r="B17" s="15">
        <f t="shared" si="0"/>
        <v>466</v>
      </c>
      <c r="C17" s="16">
        <f>'[1]Iniciados y resueltos'!F18</f>
        <v>406</v>
      </c>
      <c r="D17" s="17">
        <f t="shared" si="2"/>
        <v>0.871244635193133</v>
      </c>
      <c r="E17" s="16">
        <f>'[1]Iniciados y resueltos'!D18</f>
        <v>60</v>
      </c>
      <c r="F17" s="17">
        <f t="shared" si="1"/>
        <v>0.12875536480686695</v>
      </c>
      <c r="G17" s="18">
        <v>71</v>
      </c>
      <c r="H17" s="21">
        <v>6</v>
      </c>
      <c r="I17" s="21">
        <v>1</v>
      </c>
      <c r="J17" s="20"/>
      <c r="K17" s="20"/>
      <c r="L17" s="20"/>
      <c r="M17" s="20"/>
      <c r="N17" s="20"/>
      <c r="O17" s="20"/>
      <c r="P17" s="20"/>
    </row>
    <row r="18" spans="1:16" x14ac:dyDescent="0.2">
      <c r="A18" s="14">
        <v>2007</v>
      </c>
      <c r="B18" s="15">
        <f t="shared" si="0"/>
        <v>688</v>
      </c>
      <c r="C18" s="16">
        <f>'[1]Iniciados y resueltos'!F19</f>
        <v>613</v>
      </c>
      <c r="D18" s="17">
        <f t="shared" si="2"/>
        <v>0.89098837209302328</v>
      </c>
      <c r="E18" s="16">
        <f>'[1]Iniciados y resueltos'!D19</f>
        <v>75</v>
      </c>
      <c r="F18" s="17">
        <f t="shared" si="1"/>
        <v>0.10901162790697674</v>
      </c>
      <c r="G18" s="18">
        <v>75</v>
      </c>
      <c r="H18" s="21">
        <v>7</v>
      </c>
      <c r="I18" s="21">
        <v>0</v>
      </c>
      <c r="J18" s="20"/>
      <c r="K18" s="20"/>
      <c r="L18" s="20"/>
      <c r="M18" s="20"/>
      <c r="N18" s="20"/>
      <c r="O18" s="20"/>
      <c r="P18" s="20"/>
    </row>
    <row r="19" spans="1:16" x14ac:dyDescent="0.2">
      <c r="A19" s="14">
        <v>2008</v>
      </c>
      <c r="B19" s="15">
        <f t="shared" si="0"/>
        <v>687</v>
      </c>
      <c r="C19" s="16">
        <f>'[1]Iniciados y resueltos'!F20</f>
        <v>592</v>
      </c>
      <c r="D19" s="17">
        <f t="shared" si="2"/>
        <v>0.86171761280931591</v>
      </c>
      <c r="E19" s="16">
        <f>'[1]Iniciados y resueltos'!D20</f>
        <v>95</v>
      </c>
      <c r="F19" s="17">
        <f t="shared" si="1"/>
        <v>0.13828238719068414</v>
      </c>
      <c r="G19" s="18">
        <v>63</v>
      </c>
      <c r="H19" s="21">
        <v>13</v>
      </c>
      <c r="I19" s="21">
        <v>6</v>
      </c>
      <c r="J19" s="20"/>
      <c r="K19" s="20"/>
      <c r="L19" s="20"/>
      <c r="M19" s="20"/>
      <c r="N19" s="20"/>
      <c r="O19" s="20"/>
      <c r="P19" s="20"/>
    </row>
    <row r="20" spans="1:16" x14ac:dyDescent="0.2">
      <c r="A20" s="14">
        <v>2009</v>
      </c>
      <c r="B20" s="15">
        <f t="shared" si="0"/>
        <v>679</v>
      </c>
      <c r="C20" s="16">
        <f>'[1]Iniciados y resueltos'!F21</f>
        <v>495</v>
      </c>
      <c r="D20" s="17">
        <f t="shared" si="2"/>
        <v>0.72901325478645063</v>
      </c>
      <c r="E20" s="16">
        <f>'[1]Iniciados y resueltos'!D21</f>
        <v>184</v>
      </c>
      <c r="F20" s="17">
        <f t="shared" si="1"/>
        <v>0.27098674521354932</v>
      </c>
      <c r="G20" s="18">
        <v>58</v>
      </c>
      <c r="H20" s="21">
        <v>4</v>
      </c>
      <c r="I20" s="21">
        <v>2</v>
      </c>
      <c r="J20" s="20"/>
      <c r="K20" s="20"/>
      <c r="L20" s="20"/>
      <c r="M20" s="20"/>
      <c r="N20" s="20"/>
      <c r="O20" s="20"/>
      <c r="P20" s="20"/>
    </row>
    <row r="21" spans="1:16" x14ac:dyDescent="0.2">
      <c r="A21" s="14">
        <v>2010</v>
      </c>
      <c r="B21" s="15">
        <f>E21+C21</f>
        <v>534</v>
      </c>
      <c r="C21" s="16">
        <f>'[1]Iniciados y resueltos'!F22</f>
        <v>444</v>
      </c>
      <c r="D21" s="17">
        <f t="shared" si="2"/>
        <v>0.8314606741573034</v>
      </c>
      <c r="E21" s="16">
        <f>'[1]Iniciados y resueltos'!D22</f>
        <v>90</v>
      </c>
      <c r="F21" s="17">
        <f t="shared" si="1"/>
        <v>0.16853932584269662</v>
      </c>
      <c r="G21" s="18">
        <v>43</v>
      </c>
      <c r="H21" s="21">
        <v>8</v>
      </c>
      <c r="I21" s="21">
        <v>1</v>
      </c>
      <c r="J21" s="20"/>
      <c r="K21" s="20"/>
      <c r="L21" s="20"/>
      <c r="M21" s="20"/>
      <c r="N21" s="20"/>
      <c r="O21" s="20"/>
      <c r="P21" s="20"/>
    </row>
    <row r="22" spans="1:16" x14ac:dyDescent="0.2">
      <c r="A22" s="14">
        <v>2011</v>
      </c>
      <c r="B22" s="15">
        <f>E22+C22</f>
        <v>562</v>
      </c>
      <c r="C22" s="16">
        <f>'[1]Iniciados y resueltos'!F23</f>
        <v>462</v>
      </c>
      <c r="D22" s="17">
        <f t="shared" si="2"/>
        <v>0.8220640569395018</v>
      </c>
      <c r="E22" s="16">
        <f>'[1]Iniciados y resueltos'!D23</f>
        <v>100</v>
      </c>
      <c r="F22" s="17">
        <f t="shared" si="1"/>
        <v>0.17793594306049823</v>
      </c>
      <c r="G22" s="18">
        <v>50</v>
      </c>
      <c r="H22" s="21">
        <v>13</v>
      </c>
      <c r="I22" s="21">
        <v>3</v>
      </c>
      <c r="J22" s="20"/>
      <c r="K22" s="20"/>
      <c r="L22" s="20"/>
      <c r="M22" s="20"/>
      <c r="N22" s="20"/>
      <c r="O22" s="20"/>
      <c r="P22" s="20"/>
    </row>
    <row r="23" spans="1:16" x14ac:dyDescent="0.2">
      <c r="A23" s="14">
        <v>2012</v>
      </c>
      <c r="B23" s="15">
        <f>E23+C23</f>
        <v>627</v>
      </c>
      <c r="C23" s="16">
        <f>'[1]Iniciados y resueltos'!F24</f>
        <v>546</v>
      </c>
      <c r="D23" s="17">
        <f t="shared" si="2"/>
        <v>0.87081339712918659</v>
      </c>
      <c r="E23" s="16">
        <f>'[1]Iniciados y resueltos'!D24</f>
        <v>81</v>
      </c>
      <c r="F23" s="17">
        <f t="shared" si="1"/>
        <v>0.12918660287081341</v>
      </c>
      <c r="G23" s="18">
        <v>68</v>
      </c>
      <c r="H23" s="21">
        <v>6</v>
      </c>
      <c r="I23" s="21">
        <v>7</v>
      </c>
      <c r="J23" s="20"/>
      <c r="K23" s="20"/>
      <c r="L23" s="20"/>
      <c r="M23" s="20"/>
      <c r="N23" s="20"/>
      <c r="O23" s="20"/>
      <c r="P23" s="20"/>
    </row>
    <row r="24" spans="1:16" x14ac:dyDescent="0.2">
      <c r="A24" s="14">
        <v>2013</v>
      </c>
      <c r="B24" s="15">
        <f>E24+C24</f>
        <v>679</v>
      </c>
      <c r="C24" s="16">
        <v>495</v>
      </c>
      <c r="D24" s="17">
        <f t="shared" si="2"/>
        <v>0.72901325478645063</v>
      </c>
      <c r="E24" s="16">
        <v>184</v>
      </c>
      <c r="F24" s="17">
        <f t="shared" si="1"/>
        <v>0.27098674521354932</v>
      </c>
      <c r="G24" s="18">
        <v>154</v>
      </c>
      <c r="H24" s="21">
        <v>12</v>
      </c>
      <c r="I24" s="21">
        <v>3</v>
      </c>
      <c r="J24" s="20"/>
      <c r="K24" s="20"/>
      <c r="L24" s="20"/>
      <c r="M24" s="20"/>
      <c r="N24" s="20"/>
      <c r="O24" s="20"/>
      <c r="P24" s="20"/>
    </row>
    <row r="25" spans="1:16" x14ac:dyDescent="0.2">
      <c r="A25" s="14">
        <v>2014</v>
      </c>
      <c r="B25" s="15">
        <f>E25+C25</f>
        <v>534</v>
      </c>
      <c r="C25" s="16">
        <v>444</v>
      </c>
      <c r="D25" s="17">
        <f t="shared" si="2"/>
        <v>0.8314606741573034</v>
      </c>
      <c r="E25" s="16">
        <v>90</v>
      </c>
      <c r="F25" s="17">
        <f t="shared" si="1"/>
        <v>0.16853932584269662</v>
      </c>
      <c r="G25" s="18">
        <v>72</v>
      </c>
      <c r="H25" s="21">
        <v>4</v>
      </c>
      <c r="I25" s="21">
        <v>3</v>
      </c>
      <c r="J25" s="20"/>
      <c r="K25" s="20"/>
      <c r="L25" s="20"/>
      <c r="M25" s="20"/>
      <c r="N25" s="20"/>
      <c r="O25" s="20"/>
      <c r="P25" s="20"/>
    </row>
    <row r="26" spans="1:16" x14ac:dyDescent="0.2">
      <c r="A26" s="14">
        <v>2015</v>
      </c>
      <c r="B26" s="15">
        <v>562</v>
      </c>
      <c r="C26" s="16">
        <v>462</v>
      </c>
      <c r="D26" s="17">
        <f t="shared" si="2"/>
        <v>0.8220640569395018</v>
      </c>
      <c r="E26" s="16">
        <v>100</v>
      </c>
      <c r="F26" s="17">
        <f t="shared" si="1"/>
        <v>0.17793594306049823</v>
      </c>
      <c r="G26" s="18">
        <v>94</v>
      </c>
      <c r="H26" s="21">
        <v>2</v>
      </c>
      <c r="I26" s="21">
        <v>4</v>
      </c>
      <c r="J26" s="20"/>
      <c r="K26" s="20"/>
      <c r="L26" s="20"/>
      <c r="M26" s="20"/>
      <c r="N26" s="20"/>
      <c r="O26" s="20"/>
      <c r="P26" s="20"/>
    </row>
    <row r="27" spans="1:16" x14ac:dyDescent="0.2">
      <c r="A27" s="14">
        <v>2016</v>
      </c>
      <c r="B27" s="15">
        <v>627</v>
      </c>
      <c r="C27" s="16">
        <v>546</v>
      </c>
      <c r="D27" s="17">
        <f t="shared" si="2"/>
        <v>0.87081339712918659</v>
      </c>
      <c r="E27" s="16">
        <v>81</v>
      </c>
      <c r="F27" s="17">
        <f t="shared" si="1"/>
        <v>0.12918660287081341</v>
      </c>
      <c r="G27" s="18">
        <v>70</v>
      </c>
      <c r="H27" s="21">
        <v>10</v>
      </c>
      <c r="I27" s="21">
        <v>1</v>
      </c>
      <c r="J27" s="20"/>
      <c r="K27" s="20"/>
      <c r="L27" s="20"/>
      <c r="M27" s="20"/>
      <c r="N27" s="20"/>
      <c r="O27" s="20"/>
      <c r="P27" s="20"/>
    </row>
    <row r="28" spans="1:16" x14ac:dyDescent="0.2">
      <c r="A28" s="14">
        <v>2017</v>
      </c>
      <c r="B28" s="15">
        <v>525</v>
      </c>
      <c r="C28" s="16">
        <v>364</v>
      </c>
      <c r="D28" s="17">
        <f t="shared" si="2"/>
        <v>0.69333333333333336</v>
      </c>
      <c r="E28" s="16">
        <v>161</v>
      </c>
      <c r="F28" s="17">
        <f t="shared" si="1"/>
        <v>0.30666666666666664</v>
      </c>
      <c r="G28" s="18">
        <v>148</v>
      </c>
      <c r="H28" s="21">
        <v>7</v>
      </c>
      <c r="I28" s="21">
        <v>6</v>
      </c>
      <c r="J28" s="20"/>
      <c r="K28" s="20"/>
      <c r="L28" s="20"/>
      <c r="M28" s="20"/>
      <c r="N28" s="20"/>
      <c r="O28" s="20"/>
      <c r="P28" s="20"/>
    </row>
    <row r="29" spans="1:16" x14ac:dyDescent="0.2">
      <c r="A29" s="14">
        <v>2018</v>
      </c>
      <c r="B29" s="15">
        <v>523</v>
      </c>
      <c r="C29" s="16">
        <v>419</v>
      </c>
      <c r="D29" s="17">
        <f t="shared" si="2"/>
        <v>0.80114722753346079</v>
      </c>
      <c r="E29" s="16">
        <v>104</v>
      </c>
      <c r="F29" s="17">
        <f t="shared" si="1"/>
        <v>0.19885277246653921</v>
      </c>
      <c r="G29" s="18">
        <v>102</v>
      </c>
      <c r="H29" s="21">
        <v>1</v>
      </c>
      <c r="I29" s="21">
        <v>1</v>
      </c>
      <c r="J29" s="20"/>
      <c r="K29" s="20"/>
      <c r="L29" s="20"/>
      <c r="M29" s="20"/>
      <c r="N29" s="20"/>
      <c r="O29" s="20"/>
      <c r="P29" s="20"/>
    </row>
    <row r="30" spans="1:16" x14ac:dyDescent="0.2">
      <c r="A30" s="14">
        <v>2019</v>
      </c>
      <c r="B30" s="15">
        <v>1139</v>
      </c>
      <c r="C30" s="16">
        <v>1056</v>
      </c>
      <c r="D30" s="17">
        <f t="shared" si="2"/>
        <v>0.92712906057945565</v>
      </c>
      <c r="E30" s="16">
        <v>83</v>
      </c>
      <c r="F30" s="17">
        <f t="shared" si="1"/>
        <v>7.2870939420544331E-2</v>
      </c>
      <c r="G30" s="18">
        <v>79</v>
      </c>
      <c r="H30" s="21">
        <v>2</v>
      </c>
      <c r="I30" s="21">
        <v>2</v>
      </c>
      <c r="J30" s="20"/>
      <c r="K30" s="20"/>
      <c r="L30" s="20"/>
      <c r="M30" s="20"/>
      <c r="N30" s="20"/>
      <c r="O30" s="20"/>
      <c r="P30" s="20"/>
    </row>
    <row r="31" spans="1:16" x14ac:dyDescent="0.2">
      <c r="A31" s="14">
        <v>2020</v>
      </c>
      <c r="B31" s="15">
        <v>195</v>
      </c>
      <c r="C31" s="16">
        <v>166</v>
      </c>
      <c r="D31" s="17">
        <f t="shared" si="2"/>
        <v>0.85128205128205126</v>
      </c>
      <c r="E31" s="16">
        <v>29</v>
      </c>
      <c r="F31" s="17">
        <f t="shared" si="1"/>
        <v>0.14871794871794872</v>
      </c>
      <c r="G31" s="18">
        <v>29</v>
      </c>
      <c r="H31" s="19">
        <v>0</v>
      </c>
      <c r="I31" s="21">
        <v>0</v>
      </c>
      <c r="J31" s="20"/>
      <c r="K31" s="20"/>
      <c r="L31" s="20"/>
      <c r="M31" s="20"/>
      <c r="N31" s="20"/>
      <c r="O31" s="20"/>
      <c r="P31" s="20"/>
    </row>
    <row r="32" spans="1:16" x14ac:dyDescent="0.2">
      <c r="A32" s="14">
        <v>2021</v>
      </c>
      <c r="B32" s="15">
        <v>433</v>
      </c>
      <c r="C32" s="16">
        <v>320</v>
      </c>
      <c r="D32" s="17">
        <f t="shared" si="2"/>
        <v>0.73903002309468824</v>
      </c>
      <c r="E32" s="16">
        <v>113</v>
      </c>
      <c r="F32" s="17">
        <f t="shared" si="1"/>
        <v>0.26096997690531176</v>
      </c>
      <c r="G32" s="18">
        <v>131</v>
      </c>
      <c r="H32" s="19">
        <v>0</v>
      </c>
      <c r="I32" s="19">
        <v>2</v>
      </c>
      <c r="J32" s="13"/>
      <c r="K32" s="13"/>
      <c r="L32" s="13"/>
      <c r="M32" s="13"/>
      <c r="N32" s="20"/>
      <c r="O32" s="20"/>
      <c r="P32" s="20"/>
    </row>
    <row r="33" spans="1:16" x14ac:dyDescent="0.2">
      <c r="A33" s="22">
        <v>2022</v>
      </c>
      <c r="B33" s="23">
        <v>150</v>
      </c>
      <c r="C33" s="24">
        <v>66</v>
      </c>
      <c r="D33" s="25">
        <f t="shared" si="2"/>
        <v>0.44</v>
      </c>
      <c r="E33" s="24">
        <v>84</v>
      </c>
      <c r="F33" s="25">
        <f t="shared" si="1"/>
        <v>0.56000000000000005</v>
      </c>
      <c r="G33" s="26">
        <v>40</v>
      </c>
      <c r="H33" s="27">
        <v>43</v>
      </c>
      <c r="I33" s="27">
        <v>1</v>
      </c>
      <c r="J33" s="13"/>
      <c r="K33" s="13"/>
      <c r="L33" s="13"/>
      <c r="M33" s="13"/>
      <c r="N33" s="20"/>
      <c r="O33" s="20"/>
      <c r="P33" s="20"/>
    </row>
    <row r="34" spans="1:16" s="1" customFormat="1" ht="13.5" customHeight="1" x14ac:dyDescent="0.2">
      <c r="A34" s="22">
        <v>2023</v>
      </c>
      <c r="B34" s="23">
        <v>210</v>
      </c>
      <c r="C34" s="28">
        <v>122</v>
      </c>
      <c r="D34" s="29">
        <f>C34/B34</f>
        <v>0.580952380952381</v>
      </c>
      <c r="E34" s="28">
        <v>88</v>
      </c>
      <c r="F34" s="29">
        <f>E34/B34</f>
        <v>0.41904761904761906</v>
      </c>
      <c r="G34" s="26">
        <v>24</v>
      </c>
      <c r="H34" s="27">
        <v>64</v>
      </c>
      <c r="I34" s="27">
        <v>0</v>
      </c>
      <c r="J34" s="13"/>
      <c r="K34" s="13"/>
      <c r="L34" s="13"/>
      <c r="M34" s="13"/>
      <c r="N34" s="20"/>
      <c r="O34" s="30"/>
      <c r="P34" s="30"/>
    </row>
    <row r="35" spans="1:16" s="1" customFormat="1" ht="13.5" customHeight="1" x14ac:dyDescent="0.2">
      <c r="A35" s="22">
        <v>2024</v>
      </c>
      <c r="B35" s="23">
        <v>682</v>
      </c>
      <c r="C35" s="28">
        <v>517</v>
      </c>
      <c r="D35" s="29">
        <f>C35/B35</f>
        <v>0.75806451612903225</v>
      </c>
      <c r="E35" s="28">
        <v>165</v>
      </c>
      <c r="F35" s="29">
        <f>E35/B35</f>
        <v>0.24193548387096775</v>
      </c>
      <c r="G35" s="26">
        <v>110</v>
      </c>
      <c r="H35" s="27">
        <v>55</v>
      </c>
      <c r="I35" s="27">
        <v>0</v>
      </c>
      <c r="J35" s="13"/>
      <c r="K35" s="13"/>
      <c r="L35" s="13"/>
      <c r="M35" s="13"/>
      <c r="N35" s="20"/>
      <c r="O35" s="30"/>
      <c r="P35" s="30"/>
    </row>
    <row r="36" spans="1:16" s="1" customFormat="1" ht="13.5" customHeight="1" x14ac:dyDescent="0.2">
      <c r="A36" s="22">
        <v>2025</v>
      </c>
      <c r="B36" s="23">
        <v>580</v>
      </c>
      <c r="C36" s="28">
        <v>397</v>
      </c>
      <c r="D36" s="29">
        <f>C36/B36</f>
        <v>0.68448275862068964</v>
      </c>
      <c r="E36" s="28">
        <v>183</v>
      </c>
      <c r="F36" s="29">
        <f>E36/B36</f>
        <v>0.31551724137931036</v>
      </c>
      <c r="G36" s="26">
        <v>97</v>
      </c>
      <c r="H36" s="27">
        <v>86</v>
      </c>
      <c r="I36" s="27">
        <v>0</v>
      </c>
      <c r="J36" s="13"/>
      <c r="K36" s="13"/>
      <c r="L36" s="13"/>
      <c r="M36" s="13"/>
      <c r="N36" s="20"/>
      <c r="O36" s="30"/>
      <c r="P36" s="30"/>
    </row>
    <row r="37" spans="1:16" x14ac:dyDescent="0.2">
      <c r="A37" s="50" t="s">
        <v>6</v>
      </c>
      <c r="B37" s="51">
        <f>SUM(B11:B36)</f>
        <v>14480</v>
      </c>
      <c r="C37" s="51">
        <f>SUM(C11:C36)</f>
        <v>11831</v>
      </c>
      <c r="D37" s="52">
        <f>C37/B37</f>
        <v>0.81705801104972375</v>
      </c>
      <c r="E37" s="51">
        <f>SUM(E11:E36)</f>
        <v>2649</v>
      </c>
      <c r="F37" s="52">
        <f>E37/B37</f>
        <v>0.18294198895027625</v>
      </c>
      <c r="G37" s="51">
        <f>SUM(G11:G36)</f>
        <v>1812</v>
      </c>
      <c r="H37" s="51">
        <f>SUM(H11:H36)</f>
        <v>368</v>
      </c>
      <c r="I37" s="51">
        <f>SUM(I11:I36)</f>
        <v>51</v>
      </c>
      <c r="J37" s="13"/>
      <c r="K37" s="13"/>
      <c r="L37" s="13"/>
      <c r="M37" s="13"/>
      <c r="N37" s="13"/>
      <c r="O37" s="20"/>
      <c r="P37" s="20"/>
    </row>
  </sheetData>
  <mergeCells count="10">
    <mergeCell ref="A5:P5"/>
    <mergeCell ref="A6:A10"/>
    <mergeCell ref="B6:B10"/>
    <mergeCell ref="C6:P6"/>
    <mergeCell ref="C7:D7"/>
    <mergeCell ref="E7:P7"/>
    <mergeCell ref="C8:C10"/>
    <mergeCell ref="D8:D10"/>
    <mergeCell ref="E8:E10"/>
    <mergeCell ref="F8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18423-6297-4550-8AAC-67D861D47D69}">
  <dimension ref="A5:G39"/>
  <sheetViews>
    <sheetView topLeftCell="A16" workbookViewId="0">
      <selection activeCell="D34" sqref="D34"/>
    </sheetView>
  </sheetViews>
  <sheetFormatPr baseColWidth="10" defaultRowHeight="12.75" x14ac:dyDescent="0.2"/>
  <cols>
    <col min="2" max="2" width="38.5703125" customWidth="1"/>
    <col min="3" max="3" width="39.7109375" customWidth="1"/>
    <col min="4" max="4" width="34.7109375" customWidth="1"/>
    <col min="6" max="6" width="29.42578125" customWidth="1"/>
    <col min="7" max="7" width="29" customWidth="1"/>
  </cols>
  <sheetData>
    <row r="5" spans="1:7" ht="23.25" customHeight="1" x14ac:dyDescent="0.25">
      <c r="A5" s="55" t="s">
        <v>16</v>
      </c>
      <c r="B5" s="55"/>
      <c r="C5" s="55"/>
      <c r="D5" s="55"/>
    </row>
    <row r="6" spans="1:7" ht="36.75" customHeight="1" x14ac:dyDescent="0.2">
      <c r="A6" s="3" t="s">
        <v>0</v>
      </c>
      <c r="B6" s="3" t="s">
        <v>3</v>
      </c>
      <c r="C6" s="3" t="s">
        <v>4</v>
      </c>
      <c r="D6" s="3" t="s">
        <v>2</v>
      </c>
    </row>
    <row r="7" spans="1:7" x14ac:dyDescent="0.2">
      <c r="A7" s="2">
        <v>2000</v>
      </c>
      <c r="B7" s="33">
        <v>325061.21999999997</v>
      </c>
      <c r="C7" s="33">
        <v>794036.07</v>
      </c>
      <c r="D7" s="34">
        <f t="shared" ref="D7:D26" si="0">SUM(B7+C7)</f>
        <v>1119097.29</v>
      </c>
    </row>
    <row r="8" spans="1:7" x14ac:dyDescent="0.2">
      <c r="A8" s="2">
        <v>2001</v>
      </c>
      <c r="B8" s="33">
        <v>1403633.45</v>
      </c>
      <c r="C8" s="33">
        <v>685575.58</v>
      </c>
      <c r="D8" s="34">
        <f t="shared" si="0"/>
        <v>2089209.0299999998</v>
      </c>
    </row>
    <row r="9" spans="1:7" x14ac:dyDescent="0.2">
      <c r="A9" s="2">
        <v>2002</v>
      </c>
      <c r="B9" s="33">
        <v>285170.93</v>
      </c>
      <c r="C9" s="33">
        <v>513698.85</v>
      </c>
      <c r="D9" s="34">
        <f t="shared" si="0"/>
        <v>798869.78</v>
      </c>
    </row>
    <row r="10" spans="1:7" x14ac:dyDescent="0.2">
      <c r="A10" s="2">
        <v>2003</v>
      </c>
      <c r="B10" s="33">
        <v>653723.26</v>
      </c>
      <c r="C10" s="33">
        <v>665598.63</v>
      </c>
      <c r="D10" s="34">
        <f t="shared" si="0"/>
        <v>1319321.8900000001</v>
      </c>
    </row>
    <row r="11" spans="1:7" x14ac:dyDescent="0.2">
      <c r="A11" s="2">
        <v>2004</v>
      </c>
      <c r="B11" s="33">
        <v>295590.63</v>
      </c>
      <c r="C11" s="33">
        <v>673833.89</v>
      </c>
      <c r="D11" s="34">
        <f t="shared" si="0"/>
        <v>969424.52</v>
      </c>
    </row>
    <row r="12" spans="1:7" x14ac:dyDescent="0.2">
      <c r="A12" s="2">
        <v>2005</v>
      </c>
      <c r="B12" s="33">
        <v>451145.11</v>
      </c>
      <c r="C12" s="33">
        <v>759442.35</v>
      </c>
      <c r="D12" s="34">
        <f t="shared" si="0"/>
        <v>1210587.46</v>
      </c>
    </row>
    <row r="13" spans="1:7" x14ac:dyDescent="0.2">
      <c r="A13" s="2">
        <v>2006</v>
      </c>
      <c r="B13" s="33">
        <v>325291.26</v>
      </c>
      <c r="C13" s="33">
        <v>567284.19999999995</v>
      </c>
      <c r="D13" s="34">
        <f t="shared" si="0"/>
        <v>892575.46</v>
      </c>
    </row>
    <row r="14" spans="1:7" x14ac:dyDescent="0.2">
      <c r="A14" s="2">
        <v>2007</v>
      </c>
      <c r="B14" s="33">
        <v>276413.73</v>
      </c>
      <c r="C14" s="33">
        <v>1777966.92</v>
      </c>
      <c r="D14" s="34">
        <f t="shared" si="0"/>
        <v>2054380.65</v>
      </c>
    </row>
    <row r="15" spans="1:7" x14ac:dyDescent="0.2">
      <c r="A15" s="2">
        <v>2008</v>
      </c>
      <c r="B15" s="33">
        <v>1301011.3600000001</v>
      </c>
      <c r="C15" s="33">
        <v>2261944.0699999998</v>
      </c>
      <c r="D15" s="34">
        <f t="shared" si="0"/>
        <v>3562955.4299999997</v>
      </c>
      <c r="G15" s="47"/>
    </row>
    <row r="16" spans="1:7" x14ac:dyDescent="0.2">
      <c r="A16" s="2">
        <v>2009</v>
      </c>
      <c r="B16" s="33">
        <v>160679.16</v>
      </c>
      <c r="C16" s="33">
        <v>5349169.5199999996</v>
      </c>
      <c r="D16" s="34">
        <f t="shared" si="0"/>
        <v>5509848.6799999997</v>
      </c>
      <c r="G16" s="47"/>
    </row>
    <row r="17" spans="1:7" x14ac:dyDescent="0.2">
      <c r="A17" s="2">
        <v>2010</v>
      </c>
      <c r="B17" s="33">
        <v>3845043.91</v>
      </c>
      <c r="C17" s="33">
        <v>990856.84</v>
      </c>
      <c r="D17" s="34">
        <f t="shared" si="0"/>
        <v>4835900.75</v>
      </c>
      <c r="F17" s="48"/>
    </row>
    <row r="18" spans="1:7" x14ac:dyDescent="0.2">
      <c r="A18" s="2">
        <v>2011</v>
      </c>
      <c r="B18" s="33">
        <v>458749.37</v>
      </c>
      <c r="C18" s="33">
        <v>3364947.58</v>
      </c>
      <c r="D18" s="34">
        <f t="shared" si="0"/>
        <v>3823696.95</v>
      </c>
      <c r="G18" s="48"/>
    </row>
    <row r="19" spans="1:7" x14ac:dyDescent="0.2">
      <c r="A19" s="2">
        <v>2012</v>
      </c>
      <c r="B19" s="35">
        <v>825148.97</v>
      </c>
      <c r="C19" s="33">
        <v>3947925.85</v>
      </c>
      <c r="D19" s="34">
        <f t="shared" si="0"/>
        <v>4773074.82</v>
      </c>
      <c r="G19" s="46"/>
    </row>
    <row r="20" spans="1:7" x14ac:dyDescent="0.2">
      <c r="A20" s="2">
        <v>2013</v>
      </c>
      <c r="B20" s="33">
        <v>1311398.5900000001</v>
      </c>
      <c r="C20" s="33">
        <v>2478498.81</v>
      </c>
      <c r="D20" s="34">
        <f t="shared" si="0"/>
        <v>3789897.4000000004</v>
      </c>
    </row>
    <row r="21" spans="1:7" x14ac:dyDescent="0.2">
      <c r="A21" s="2">
        <v>2014</v>
      </c>
      <c r="B21" s="33">
        <v>2751319.54</v>
      </c>
      <c r="C21" s="33">
        <v>1724047.58</v>
      </c>
      <c r="D21" s="34">
        <f t="shared" si="0"/>
        <v>4475367.12</v>
      </c>
    </row>
    <row r="22" spans="1:7" x14ac:dyDescent="0.2">
      <c r="A22" s="2">
        <v>2015</v>
      </c>
      <c r="B22" s="33">
        <v>4445377.7300000004</v>
      </c>
      <c r="C22" s="33">
        <v>506724.64</v>
      </c>
      <c r="D22" s="34">
        <f t="shared" si="0"/>
        <v>4952102.37</v>
      </c>
    </row>
    <row r="23" spans="1:7" x14ac:dyDescent="0.2">
      <c r="A23" s="2">
        <v>2016</v>
      </c>
      <c r="B23" s="33">
        <v>1181990.22</v>
      </c>
      <c r="C23" s="33">
        <v>1791015.08</v>
      </c>
      <c r="D23" s="34">
        <f t="shared" si="0"/>
        <v>2973005.3</v>
      </c>
    </row>
    <row r="24" spans="1:7" x14ac:dyDescent="0.2">
      <c r="A24" s="2">
        <v>2017</v>
      </c>
      <c r="B24" s="33">
        <v>1318122.32</v>
      </c>
      <c r="C24" s="33">
        <v>1089147.1200000001</v>
      </c>
      <c r="D24" s="34">
        <f t="shared" si="0"/>
        <v>2407269.4400000004</v>
      </c>
    </row>
    <row r="25" spans="1:7" x14ac:dyDescent="0.2">
      <c r="A25" s="2">
        <v>2018</v>
      </c>
      <c r="B25" s="33">
        <v>722888.06</v>
      </c>
      <c r="C25" s="33">
        <v>1210585.3500000001</v>
      </c>
      <c r="D25" s="34">
        <f t="shared" si="0"/>
        <v>1933473.4100000001</v>
      </c>
    </row>
    <row r="26" spans="1:7" x14ac:dyDescent="0.2">
      <c r="A26" s="2">
        <v>2019</v>
      </c>
      <c r="B26" s="33">
        <v>3484895.96</v>
      </c>
      <c r="C26" s="33">
        <v>934491.65</v>
      </c>
      <c r="D26" s="34">
        <f t="shared" si="0"/>
        <v>4419387.6100000003</v>
      </c>
    </row>
    <row r="27" spans="1:7" x14ac:dyDescent="0.2">
      <c r="A27" s="2">
        <v>2020</v>
      </c>
      <c r="B27" s="36">
        <v>124367.52</v>
      </c>
      <c r="C27" s="37">
        <v>445491.29</v>
      </c>
      <c r="D27" s="38">
        <v>569858.81000000006</v>
      </c>
    </row>
    <row r="28" spans="1:7" x14ac:dyDescent="0.2">
      <c r="A28" s="2">
        <v>2021</v>
      </c>
      <c r="B28" s="37">
        <v>802735.07</v>
      </c>
      <c r="C28" s="37">
        <v>1486967.8</v>
      </c>
      <c r="D28" s="38">
        <v>2289702.87</v>
      </c>
    </row>
    <row r="29" spans="1:7" x14ac:dyDescent="0.2">
      <c r="A29" s="2">
        <v>2022</v>
      </c>
      <c r="B29" s="37">
        <v>2328847.17</v>
      </c>
      <c r="C29" s="37">
        <v>841296.01</v>
      </c>
      <c r="D29" s="38">
        <v>3170143.18</v>
      </c>
    </row>
    <row r="30" spans="1:7" x14ac:dyDescent="0.2">
      <c r="A30" s="2">
        <v>2023</v>
      </c>
      <c r="B30" s="37">
        <v>1394347.97</v>
      </c>
      <c r="C30" s="37">
        <v>2795290.36</v>
      </c>
      <c r="D30" s="38">
        <v>4189638.33</v>
      </c>
    </row>
    <row r="31" spans="1:7" x14ac:dyDescent="0.2">
      <c r="A31" s="2">
        <v>2024</v>
      </c>
      <c r="B31" s="37">
        <v>1695691.29</v>
      </c>
      <c r="C31" s="49">
        <v>1497974.24</v>
      </c>
      <c r="D31" s="38">
        <f>SUM(B31:C31)</f>
        <v>3193665.5300000003</v>
      </c>
    </row>
    <row r="32" spans="1:7" x14ac:dyDescent="0.2">
      <c r="A32" s="2">
        <v>2025</v>
      </c>
      <c r="B32" s="37">
        <v>1871391.72</v>
      </c>
      <c r="C32" s="53">
        <v>4855977.79</v>
      </c>
      <c r="D32" s="38">
        <f>SUM(B32:C32)</f>
        <v>6727369.5099999998</v>
      </c>
    </row>
    <row r="33" spans="1:6" x14ac:dyDescent="0.2">
      <c r="A33" s="3" t="s">
        <v>6</v>
      </c>
      <c r="B33" s="39">
        <f>SUM(B7:B32)</f>
        <v>34040035.519999996</v>
      </c>
      <c r="C33" s="39">
        <f>SUM(C7:C32)</f>
        <v>44009788.07</v>
      </c>
      <c r="D33" s="39">
        <f>SUM(D7:D32)</f>
        <v>78049823.589999989</v>
      </c>
      <c r="F33" s="46"/>
    </row>
    <row r="36" spans="1:6" x14ac:dyDescent="0.2">
      <c r="A36" s="54" t="s">
        <v>19</v>
      </c>
      <c r="B36" s="54"/>
      <c r="C36" s="54"/>
      <c r="D36" s="54"/>
    </row>
    <row r="37" spans="1:6" x14ac:dyDescent="0.2">
      <c r="A37" s="54"/>
      <c r="B37" s="54"/>
      <c r="C37" s="54"/>
      <c r="D37" s="54"/>
    </row>
    <row r="38" spans="1:6" x14ac:dyDescent="0.2">
      <c r="A38" s="54"/>
      <c r="B38" s="54"/>
      <c r="C38" s="54"/>
      <c r="D38" s="54"/>
    </row>
    <row r="39" spans="1:6" x14ac:dyDescent="0.2">
      <c r="A39" s="54"/>
      <c r="B39" s="54"/>
      <c r="C39" s="54"/>
      <c r="D39" s="54"/>
    </row>
  </sheetData>
  <mergeCells count="2">
    <mergeCell ref="A5:D5"/>
    <mergeCell ref="A36:D3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Iniciados y resueltos </vt:lpstr>
      <vt:lpstr>Iniciados por año</vt:lpstr>
      <vt:lpstr>Resueltos por año</vt:lpstr>
      <vt:lpstr>Importe pagado 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jcuellar</dc:creator>
  <cp:lastModifiedBy>GARCIA SERNA, CARLOTA</cp:lastModifiedBy>
  <cp:lastPrinted>2026-02-02T10:24:32Z</cp:lastPrinted>
  <dcterms:created xsi:type="dcterms:W3CDTF">2011-02-16T09:23:37Z</dcterms:created>
  <dcterms:modified xsi:type="dcterms:W3CDTF">2026-02-03T17:44:15Z</dcterms:modified>
</cp:coreProperties>
</file>